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G:\Avdelning\51800 HR-avdelningen\Medarbetarwebben\Dokument på MW\Min anställning\Arb tider flex\"/>
    </mc:Choice>
  </mc:AlternateContent>
  <xr:revisionPtr revIDLastSave="0" documentId="8_{70A2C345-53DF-42A3-BE18-FEF15C27CCA6}" xr6:coauthVersionLast="47" xr6:coauthVersionMax="47" xr10:uidLastSave="{00000000-0000-0000-0000-000000000000}"/>
  <bookViews>
    <workbookView xWindow="2010" yWindow="1260" windowWidth="16065" windowHeight="13800" tabRatio="756" activeTab="1" xr2:uid="{00000000-000D-0000-FFFF-FFFF00000000}"/>
  </bookViews>
  <sheets>
    <sheet name="Sammanställning" sheetId="10" r:id="rId1"/>
    <sheet name="Jan" sheetId="1" r:id="rId2"/>
    <sheet name="Feb" sheetId="2" r:id="rId3"/>
    <sheet name="Mar" sheetId="3" r:id="rId4"/>
    <sheet name="Apr" sheetId="4" r:id="rId5"/>
    <sheet name="Maj" sheetId="5" r:id="rId6"/>
    <sheet name="Juni" sheetId="6" r:id="rId7"/>
    <sheet name="Juli" sheetId="7" r:id="rId8"/>
    <sheet name="Aug" sheetId="8" r:id="rId9"/>
    <sheet name="Sept" sheetId="9" r:id="rId10"/>
    <sheet name="Okt" sheetId="11" r:id="rId11"/>
    <sheet name="Nov" sheetId="12" r:id="rId12"/>
    <sheet name="Dec" sheetId="13" r:id="rId13"/>
    <sheet name="Info om flextid"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7" l="1"/>
  <c r="I6" i="7"/>
  <c r="I7" i="7"/>
  <c r="I8" i="7"/>
  <c r="L8" i="7" s="1"/>
  <c r="I11" i="7"/>
  <c r="N11" i="7" s="1"/>
  <c r="I12" i="7"/>
  <c r="N12" i="7" s="1"/>
  <c r="I13" i="7"/>
  <c r="N13" i="7" s="1"/>
  <c r="I14" i="7"/>
  <c r="N14" i="7" s="1"/>
  <c r="I15" i="7"/>
  <c r="I18" i="7"/>
  <c r="I19" i="7"/>
  <c r="I20" i="7"/>
  <c r="L20" i="7" s="1"/>
  <c r="I21" i="7"/>
  <c r="I22" i="7"/>
  <c r="L22" i="7" s="1"/>
  <c r="I25" i="7"/>
  <c r="L25" i="7" s="1"/>
  <c r="I26" i="7"/>
  <c r="L26" i="7" s="1"/>
  <c r="I27" i="7"/>
  <c r="L27" i="7" s="1"/>
  <c r="I28" i="7"/>
  <c r="L28" i="7" s="1"/>
  <c r="I29" i="7"/>
  <c r="L29" i="7" s="1"/>
  <c r="I32" i="7"/>
  <c r="L32" i="7" s="1"/>
  <c r="I33" i="7"/>
  <c r="I34" i="7"/>
  <c r="I4" i="7"/>
  <c r="I7" i="6"/>
  <c r="L7" i="6" s="1"/>
  <c r="I6" i="6"/>
  <c r="I6" i="4"/>
  <c r="I7" i="4"/>
  <c r="L7" i="4" s="1"/>
  <c r="I8" i="4"/>
  <c r="L8" i="4" s="1"/>
  <c r="I11" i="4"/>
  <c r="L11" i="4" s="1"/>
  <c r="I12" i="4"/>
  <c r="L12" i="4" s="1"/>
  <c r="I13" i="4"/>
  <c r="J13" i="4" s="1"/>
  <c r="I14" i="4"/>
  <c r="J14" i="4" s="1"/>
  <c r="I15" i="4"/>
  <c r="J17" i="4"/>
  <c r="I18" i="4"/>
  <c r="I19" i="4"/>
  <c r="L19" i="4" s="1"/>
  <c r="I20" i="4"/>
  <c r="J20" i="4" s="1"/>
  <c r="I21" i="4"/>
  <c r="J21" i="4" s="1"/>
  <c r="I22" i="4"/>
  <c r="J22" i="4" s="1"/>
  <c r="I25" i="4"/>
  <c r="L25" i="4" s="1"/>
  <c r="I26" i="4"/>
  <c r="J26" i="4" s="1"/>
  <c r="I27" i="4"/>
  <c r="J27" i="4" s="1"/>
  <c r="I28" i="4"/>
  <c r="L28" i="4" s="1"/>
  <c r="I29" i="4"/>
  <c r="L29" i="4" s="1"/>
  <c r="I32" i="4"/>
  <c r="J32" i="4" s="1"/>
  <c r="I5" i="4"/>
  <c r="I18" i="1"/>
  <c r="I32" i="1"/>
  <c r="N32" i="1" s="1"/>
  <c r="I25" i="1"/>
  <c r="I11" i="1"/>
  <c r="I12" i="1"/>
  <c r="L12" i="1" s="1"/>
  <c r="I13" i="1"/>
  <c r="F3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G5" i="6"/>
  <c r="G6" i="6"/>
  <c r="G7" i="6"/>
  <c r="G8" i="6"/>
  <c r="G9" i="6"/>
  <c r="H9" i="6" s="1"/>
  <c r="J9" i="6" s="1"/>
  <c r="G10" i="6"/>
  <c r="G11" i="6"/>
  <c r="G12" i="6"/>
  <c r="G13" i="6"/>
  <c r="G14" i="6"/>
  <c r="G15" i="6"/>
  <c r="G16" i="6"/>
  <c r="G17" i="6"/>
  <c r="G18" i="6"/>
  <c r="G19" i="6"/>
  <c r="G20" i="6"/>
  <c r="G21" i="6"/>
  <c r="H21" i="6" s="1"/>
  <c r="G22" i="6"/>
  <c r="G23" i="6"/>
  <c r="G24" i="6"/>
  <c r="G25" i="6"/>
  <c r="G26" i="6"/>
  <c r="G27" i="6"/>
  <c r="G28" i="6"/>
  <c r="G29" i="6"/>
  <c r="G30" i="6"/>
  <c r="G31" i="6"/>
  <c r="G32" i="6"/>
  <c r="G33" i="6"/>
  <c r="H33" i="6" s="1"/>
  <c r="J33" i="6" s="1"/>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N10" i="13"/>
  <c r="N11" i="13"/>
  <c r="N17" i="13"/>
  <c r="N18" i="13"/>
  <c r="N24" i="13"/>
  <c r="N25" i="13"/>
  <c r="N26" i="13"/>
  <c r="N27" i="13"/>
  <c r="N28" i="13"/>
  <c r="N29" i="13"/>
  <c r="N31" i="13"/>
  <c r="N32" i="13"/>
  <c r="N33" i="13"/>
  <c r="N34" i="13"/>
  <c r="I5" i="13"/>
  <c r="L5" i="13" s="1"/>
  <c r="I6" i="13"/>
  <c r="L6" i="13" s="1"/>
  <c r="I7" i="13"/>
  <c r="N7" i="13" s="1"/>
  <c r="I8" i="13"/>
  <c r="N8" i="13" s="1"/>
  <c r="I9" i="13"/>
  <c r="N9" i="13" s="1"/>
  <c r="I12" i="13"/>
  <c r="N12" i="13" s="1"/>
  <c r="I13" i="13"/>
  <c r="N13" i="13" s="1"/>
  <c r="I14" i="13"/>
  <c r="N14" i="13" s="1"/>
  <c r="I15" i="13"/>
  <c r="N15" i="13" s="1"/>
  <c r="I16" i="13"/>
  <c r="N16" i="13" s="1"/>
  <c r="I19" i="13"/>
  <c r="N19" i="13" s="1"/>
  <c r="I20" i="13"/>
  <c r="N20" i="13" s="1"/>
  <c r="I21" i="13"/>
  <c r="N21" i="13" s="1"/>
  <c r="I22" i="13"/>
  <c r="N22" i="13" s="1"/>
  <c r="I23" i="13"/>
  <c r="N23" i="13" s="1"/>
  <c r="I30" i="13"/>
  <c r="N5" i="12"/>
  <c r="N6" i="12"/>
  <c r="N12" i="12"/>
  <c r="N13" i="12"/>
  <c r="N15" i="12"/>
  <c r="N19" i="12"/>
  <c r="N20" i="12"/>
  <c r="N26" i="12"/>
  <c r="N27" i="12"/>
  <c r="N33" i="12"/>
  <c r="J5" i="12"/>
  <c r="J6" i="12"/>
  <c r="J24" i="12"/>
  <c r="J27" i="12"/>
  <c r="J31" i="12"/>
  <c r="I7" i="12"/>
  <c r="N7" i="12" s="1"/>
  <c r="I8" i="12"/>
  <c r="N8" i="12" s="1"/>
  <c r="I9" i="12"/>
  <c r="J9" i="12" s="1"/>
  <c r="I10" i="12"/>
  <c r="N10" i="12" s="1"/>
  <c r="I11" i="12"/>
  <c r="J11" i="12" s="1"/>
  <c r="I14" i="12"/>
  <c r="N14" i="12" s="1"/>
  <c r="I15" i="12"/>
  <c r="L15" i="12" s="1"/>
  <c r="I16" i="12"/>
  <c r="J16" i="12" s="1"/>
  <c r="I17" i="12"/>
  <c r="J17" i="12" s="1"/>
  <c r="I18" i="12"/>
  <c r="N18" i="12" s="1"/>
  <c r="I21" i="12"/>
  <c r="L21" i="12" s="1"/>
  <c r="I22" i="12"/>
  <c r="N22" i="12" s="1"/>
  <c r="I23" i="12"/>
  <c r="L23" i="12" s="1"/>
  <c r="I24" i="12"/>
  <c r="N24" i="12" s="1"/>
  <c r="I25" i="12"/>
  <c r="L25" i="12" s="1"/>
  <c r="I28" i="12"/>
  <c r="N28" i="12" s="1"/>
  <c r="I29" i="12"/>
  <c r="J29" i="12" s="1"/>
  <c r="I30" i="12"/>
  <c r="J30" i="12" s="1"/>
  <c r="I31" i="12"/>
  <c r="N31" i="12" s="1"/>
  <c r="I32" i="12"/>
  <c r="N32" i="12" s="1"/>
  <c r="H5" i="12"/>
  <c r="H6" i="12"/>
  <c r="H9" i="12"/>
  <c r="H10" i="12"/>
  <c r="H11" i="12"/>
  <c r="H12" i="12"/>
  <c r="J12" i="12" s="1"/>
  <c r="H13" i="12"/>
  <c r="J13" i="12" s="1"/>
  <c r="H14" i="12"/>
  <c r="H15" i="12"/>
  <c r="H16" i="12"/>
  <c r="H17" i="12"/>
  <c r="H18" i="12"/>
  <c r="H19" i="12"/>
  <c r="J19" i="12" s="1"/>
  <c r="H21" i="12"/>
  <c r="H22" i="12"/>
  <c r="H23" i="12"/>
  <c r="H24" i="12"/>
  <c r="H25" i="12"/>
  <c r="H27" i="12"/>
  <c r="H29" i="12"/>
  <c r="H30" i="12"/>
  <c r="H31" i="12"/>
  <c r="H32" i="12"/>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G5" i="12"/>
  <c r="G6" i="12"/>
  <c r="G7" i="12"/>
  <c r="H7" i="12" s="1"/>
  <c r="G8" i="12"/>
  <c r="H8" i="12" s="1"/>
  <c r="G9" i="12"/>
  <c r="G10" i="12"/>
  <c r="G11" i="12"/>
  <c r="G12" i="12"/>
  <c r="G13" i="12"/>
  <c r="G14" i="12"/>
  <c r="G15" i="12"/>
  <c r="G16" i="12"/>
  <c r="G17" i="12"/>
  <c r="G18" i="12"/>
  <c r="G19" i="12"/>
  <c r="G20" i="12"/>
  <c r="H20" i="12" s="1"/>
  <c r="J20" i="12" s="1"/>
  <c r="G21" i="12"/>
  <c r="G22" i="12"/>
  <c r="G23" i="12"/>
  <c r="G24" i="12"/>
  <c r="G25" i="12"/>
  <c r="G26" i="12"/>
  <c r="H26" i="12" s="1"/>
  <c r="J26" i="12" s="1"/>
  <c r="G27" i="12"/>
  <c r="G28" i="12"/>
  <c r="H28" i="12" s="1"/>
  <c r="G29" i="12"/>
  <c r="G30" i="12"/>
  <c r="G31" i="12"/>
  <c r="G32" i="12"/>
  <c r="G33" i="12"/>
  <c r="H33" i="12" s="1"/>
  <c r="J33" i="12" s="1"/>
  <c r="I4" i="11"/>
  <c r="L4" i="11" s="1"/>
  <c r="I5" i="11"/>
  <c r="L5" i="11" s="1"/>
  <c r="N8" i="11"/>
  <c r="N9" i="11"/>
  <c r="N13" i="11"/>
  <c r="N15" i="11"/>
  <c r="N16" i="11"/>
  <c r="N22" i="11"/>
  <c r="N23" i="11"/>
  <c r="N28" i="11"/>
  <c r="N29" i="11"/>
  <c r="N30" i="11"/>
  <c r="L10" i="11"/>
  <c r="L26" i="11"/>
  <c r="J8" i="11"/>
  <c r="J9" i="11"/>
  <c r="J15" i="11"/>
  <c r="J16" i="11"/>
  <c r="J22" i="11"/>
  <c r="J23" i="11"/>
  <c r="J25" i="11"/>
  <c r="J26" i="11"/>
  <c r="J29" i="11"/>
  <c r="J30" i="11"/>
  <c r="I6" i="11"/>
  <c r="N6" i="11" s="1"/>
  <c r="I7" i="11"/>
  <c r="L7" i="11" s="1"/>
  <c r="I10" i="11"/>
  <c r="N10" i="11" s="1"/>
  <c r="I11" i="11"/>
  <c r="N11" i="11" s="1"/>
  <c r="I12" i="11"/>
  <c r="N12" i="11" s="1"/>
  <c r="I13" i="11"/>
  <c r="L13" i="11" s="1"/>
  <c r="I14" i="11"/>
  <c r="L14" i="11" s="1"/>
  <c r="I17" i="11"/>
  <c r="L17" i="11" s="1"/>
  <c r="I18" i="11"/>
  <c r="N18" i="11" s="1"/>
  <c r="I19" i="11"/>
  <c r="L19" i="11" s="1"/>
  <c r="I20" i="11"/>
  <c r="N20" i="11" s="1"/>
  <c r="I21" i="11"/>
  <c r="N21" i="11" s="1"/>
  <c r="I24" i="11"/>
  <c r="N24" i="11" s="1"/>
  <c r="I25" i="11"/>
  <c r="L25" i="11" s="1"/>
  <c r="I26" i="11"/>
  <c r="N26" i="11" s="1"/>
  <c r="I27" i="11"/>
  <c r="J27" i="11" s="1"/>
  <c r="I28" i="11"/>
  <c r="J28" i="11" s="1"/>
  <c r="I31" i="11"/>
  <c r="L31" i="11" s="1"/>
  <c r="I32" i="11"/>
  <c r="L32" i="11" s="1"/>
  <c r="I33" i="11"/>
  <c r="L33" i="11" s="1"/>
  <c r="I34" i="11"/>
  <c r="L34" i="11" s="1"/>
  <c r="N6" i="9"/>
  <c r="N10" i="9"/>
  <c r="N11" i="9"/>
  <c r="N17" i="9"/>
  <c r="N18" i="9"/>
  <c r="N24" i="9"/>
  <c r="N25" i="9"/>
  <c r="N31" i="9"/>
  <c r="N32" i="9"/>
  <c r="L15" i="9"/>
  <c r="L27" i="9"/>
  <c r="J10" i="9"/>
  <c r="I5" i="9"/>
  <c r="N5" i="9" s="1"/>
  <c r="I6" i="9"/>
  <c r="L6" i="9" s="1"/>
  <c r="I7" i="9"/>
  <c r="L7" i="9" s="1"/>
  <c r="I8" i="9"/>
  <c r="L8" i="9" s="1"/>
  <c r="I9" i="9"/>
  <c r="N9" i="9" s="1"/>
  <c r="I12" i="9"/>
  <c r="N12" i="9" s="1"/>
  <c r="I13" i="9"/>
  <c r="N13" i="9" s="1"/>
  <c r="I14" i="9"/>
  <c r="N14" i="9" s="1"/>
  <c r="I15" i="9"/>
  <c r="N15" i="9" s="1"/>
  <c r="I16" i="9"/>
  <c r="J16" i="9" s="1"/>
  <c r="I19" i="9"/>
  <c r="N19" i="9" s="1"/>
  <c r="I20" i="9"/>
  <c r="N20" i="9" s="1"/>
  <c r="I21" i="9"/>
  <c r="N21" i="9" s="1"/>
  <c r="I22" i="9"/>
  <c r="J22" i="9" s="1"/>
  <c r="I23" i="9"/>
  <c r="N23" i="9" s="1"/>
  <c r="I26" i="9"/>
  <c r="L26" i="9" s="1"/>
  <c r="I27" i="9"/>
  <c r="N27" i="9" s="1"/>
  <c r="I28" i="9"/>
  <c r="L28" i="9" s="1"/>
  <c r="I29" i="9"/>
  <c r="L29" i="9" s="1"/>
  <c r="I30" i="9"/>
  <c r="L30" i="9" s="1"/>
  <c r="I33" i="9"/>
  <c r="N33" i="9" s="1"/>
  <c r="H6" i="9"/>
  <c r="H7" i="9"/>
  <c r="H8" i="9"/>
  <c r="H9" i="9"/>
  <c r="H10" i="9"/>
  <c r="H11" i="9"/>
  <c r="J11" i="9" s="1"/>
  <c r="H12" i="9"/>
  <c r="H13" i="9"/>
  <c r="H14" i="9"/>
  <c r="H15" i="9"/>
  <c r="H16" i="9"/>
  <c r="H20" i="9"/>
  <c r="H21" i="9"/>
  <c r="H22" i="9"/>
  <c r="H23" i="9"/>
  <c r="H24" i="9"/>
  <c r="J24" i="9" s="1"/>
  <c r="H25" i="9"/>
  <c r="J25" i="9" s="1"/>
  <c r="H26" i="9"/>
  <c r="H27" i="9"/>
  <c r="J27" i="9" s="1"/>
  <c r="H28" i="9"/>
  <c r="H29" i="9"/>
  <c r="H30" i="9"/>
  <c r="H31" i="9"/>
  <c r="J31" i="9" s="1"/>
  <c r="H33" i="9"/>
  <c r="G5" i="9"/>
  <c r="H5" i="9" s="1"/>
  <c r="G6" i="9"/>
  <c r="G7" i="9"/>
  <c r="G8" i="9"/>
  <c r="G9" i="9"/>
  <c r="G10" i="9"/>
  <c r="G11" i="9"/>
  <c r="G12" i="9"/>
  <c r="G13" i="9"/>
  <c r="G14" i="9"/>
  <c r="G15" i="9"/>
  <c r="G16" i="9"/>
  <c r="G17" i="9"/>
  <c r="H17" i="9" s="1"/>
  <c r="J17" i="9" s="1"/>
  <c r="G18" i="9"/>
  <c r="H18" i="9" s="1"/>
  <c r="J18" i="9" s="1"/>
  <c r="G19" i="9"/>
  <c r="H19" i="9" s="1"/>
  <c r="G20" i="9"/>
  <c r="G21" i="9"/>
  <c r="G22" i="9"/>
  <c r="G23" i="9"/>
  <c r="G24" i="9"/>
  <c r="G25" i="9"/>
  <c r="G26" i="9"/>
  <c r="G27" i="9"/>
  <c r="G28" i="9"/>
  <c r="G29" i="9"/>
  <c r="G30" i="9"/>
  <c r="G31" i="9"/>
  <c r="G32" i="9"/>
  <c r="H32" i="9" s="1"/>
  <c r="J32" i="9" s="1"/>
  <c r="G33"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I26" i="8"/>
  <c r="J26" i="8" s="1"/>
  <c r="N5" i="8"/>
  <c r="N6" i="8"/>
  <c r="N7" i="8"/>
  <c r="N13" i="8"/>
  <c r="N14" i="8"/>
  <c r="N20" i="8"/>
  <c r="N21" i="8"/>
  <c r="N26" i="8"/>
  <c r="N27" i="8"/>
  <c r="N28" i="8"/>
  <c r="N34" i="8"/>
  <c r="L10" i="8"/>
  <c r="L23" i="8"/>
  <c r="L26" i="8"/>
  <c r="J6" i="8"/>
  <c r="J7" i="8"/>
  <c r="J8" i="8"/>
  <c r="J13" i="8"/>
  <c r="J14" i="8"/>
  <c r="J20" i="8"/>
  <c r="J21" i="8"/>
  <c r="J23" i="8"/>
  <c r="J25" i="8"/>
  <c r="J27" i="8"/>
  <c r="J28" i="8"/>
  <c r="I5" i="8"/>
  <c r="L5" i="8" s="1"/>
  <c r="I8" i="8"/>
  <c r="L8" i="8" s="1"/>
  <c r="I9" i="8"/>
  <c r="L9" i="8" s="1"/>
  <c r="I10" i="8"/>
  <c r="J10" i="8" s="1"/>
  <c r="I11" i="8"/>
  <c r="L11" i="8" s="1"/>
  <c r="I12" i="8"/>
  <c r="N12" i="8" s="1"/>
  <c r="I15" i="8"/>
  <c r="N15" i="8" s="1"/>
  <c r="I16" i="8"/>
  <c r="N16" i="8" s="1"/>
  <c r="I17" i="8"/>
  <c r="N17" i="8" s="1"/>
  <c r="I18" i="8"/>
  <c r="J18" i="8" s="1"/>
  <c r="I19" i="8"/>
  <c r="N19" i="8" s="1"/>
  <c r="I22" i="8"/>
  <c r="J22" i="8" s="1"/>
  <c r="I23" i="8"/>
  <c r="N23" i="8" s="1"/>
  <c r="I24" i="8"/>
  <c r="N24" i="8" s="1"/>
  <c r="I25" i="8"/>
  <c r="N25" i="8" s="1"/>
  <c r="I29" i="8"/>
  <c r="L29" i="8" s="1"/>
  <c r="I30" i="8"/>
  <c r="L30" i="8" s="1"/>
  <c r="I31" i="8"/>
  <c r="L31" i="8" s="1"/>
  <c r="I32" i="8"/>
  <c r="N32" i="8" s="1"/>
  <c r="I33" i="8"/>
  <c r="J33" i="8" s="1"/>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L6" i="4"/>
  <c r="L13" i="4"/>
  <c r="L14" i="4"/>
  <c r="L15" i="4"/>
  <c r="L18" i="4"/>
  <c r="L33" i="4"/>
  <c r="L5" i="4"/>
  <c r="L5" i="7"/>
  <c r="L6" i="7"/>
  <c r="L7" i="7"/>
  <c r="L11" i="7"/>
  <c r="L12" i="7"/>
  <c r="L15" i="7"/>
  <c r="L18" i="7"/>
  <c r="L19" i="7"/>
  <c r="L21" i="7"/>
  <c r="L33" i="7"/>
  <c r="L34" i="7"/>
  <c r="L4" i="7"/>
  <c r="H5" i="7"/>
  <c r="L6" i="6"/>
  <c r="J18" i="6"/>
  <c r="J19" i="6"/>
  <c r="J28" i="6"/>
  <c r="J31" i="6"/>
  <c r="J32"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H7" i="6"/>
  <c r="H8" i="6"/>
  <c r="H10" i="6"/>
  <c r="J10" i="6" s="1"/>
  <c r="H11" i="6"/>
  <c r="J11" i="6" s="1"/>
  <c r="H12" i="6"/>
  <c r="J12" i="6" s="1"/>
  <c r="H13" i="6"/>
  <c r="H14" i="6"/>
  <c r="J14" i="6" s="1"/>
  <c r="H15" i="6"/>
  <c r="H16" i="6"/>
  <c r="H17" i="6"/>
  <c r="H18" i="6"/>
  <c r="H19" i="6"/>
  <c r="H20" i="6"/>
  <c r="H22" i="6"/>
  <c r="H23" i="6"/>
  <c r="H24" i="6"/>
  <c r="J24" i="6" s="1"/>
  <c r="H25" i="6"/>
  <c r="J25" i="6" s="1"/>
  <c r="H26" i="6"/>
  <c r="J26" i="6" s="1"/>
  <c r="H27" i="6"/>
  <c r="J27" i="6" s="1"/>
  <c r="H28" i="6"/>
  <c r="H29" i="6"/>
  <c r="H30" i="6"/>
  <c r="H31" i="6"/>
  <c r="H32" i="6"/>
  <c r="N6" i="6"/>
  <c r="I8" i="6"/>
  <c r="J8" i="6" s="1"/>
  <c r="N9" i="6"/>
  <c r="I13" i="6"/>
  <c r="L13" i="6" s="1"/>
  <c r="I14" i="6"/>
  <c r="N14" i="6" s="1"/>
  <c r="I15" i="6"/>
  <c r="L15" i="6" s="1"/>
  <c r="I16" i="6"/>
  <c r="L16" i="6" s="1"/>
  <c r="I17" i="6"/>
  <c r="J17" i="6" s="1"/>
  <c r="I20" i="6"/>
  <c r="N20" i="6" s="1"/>
  <c r="I21" i="6"/>
  <c r="N21" i="6" s="1"/>
  <c r="I22" i="6"/>
  <c r="N22" i="6" s="1"/>
  <c r="I23" i="6"/>
  <c r="L23" i="6" s="1"/>
  <c r="N26" i="6"/>
  <c r="I27" i="6"/>
  <c r="L27" i="6" s="1"/>
  <c r="I28" i="6"/>
  <c r="L28" i="6" s="1"/>
  <c r="I29" i="6"/>
  <c r="J29" i="6" s="1"/>
  <c r="I30" i="6"/>
  <c r="J30" i="6" s="1"/>
  <c r="I31" i="6"/>
  <c r="L31" i="6" s="1"/>
  <c r="G6" i="5"/>
  <c r="H6" i="5" s="1"/>
  <c r="G7" i="5"/>
  <c r="H7" i="5" s="1"/>
  <c r="J7" i="5" s="1"/>
  <c r="G8" i="5"/>
  <c r="G9" i="5"/>
  <c r="G10" i="5"/>
  <c r="H10" i="5" s="1"/>
  <c r="J10" i="5" s="1"/>
  <c r="G11" i="5"/>
  <c r="G12" i="5"/>
  <c r="H12" i="5" s="1"/>
  <c r="J12" i="5" s="1"/>
  <c r="G13" i="5"/>
  <c r="H13" i="5" s="1"/>
  <c r="J13" i="5" s="1"/>
  <c r="G14" i="5"/>
  <c r="G15" i="5"/>
  <c r="G16" i="5"/>
  <c r="G17" i="5"/>
  <c r="H17" i="5" s="1"/>
  <c r="G18" i="5"/>
  <c r="G19" i="5"/>
  <c r="G20" i="5"/>
  <c r="G21" i="5"/>
  <c r="G22" i="5"/>
  <c r="G23" i="5"/>
  <c r="G24" i="5"/>
  <c r="H24" i="5" s="1"/>
  <c r="G25" i="5"/>
  <c r="H25" i="5" s="1"/>
  <c r="G26" i="5"/>
  <c r="G27" i="5"/>
  <c r="G28" i="5"/>
  <c r="G29" i="5"/>
  <c r="H29" i="5" s="1"/>
  <c r="J29" i="5" s="1"/>
  <c r="G30" i="5"/>
  <c r="G31" i="5"/>
  <c r="G32" i="5"/>
  <c r="G33" i="5"/>
  <c r="G34" i="5"/>
  <c r="I6" i="5"/>
  <c r="L6" i="5" s="1"/>
  <c r="I9" i="5"/>
  <c r="N9" i="5" s="1"/>
  <c r="I10" i="5"/>
  <c r="L10" i="5" s="1"/>
  <c r="I11" i="5"/>
  <c r="N11" i="5" s="1"/>
  <c r="N13" i="5"/>
  <c r="N15" i="5"/>
  <c r="I16" i="5"/>
  <c r="N16" i="5" s="1"/>
  <c r="I17" i="5"/>
  <c r="N17" i="5" s="1"/>
  <c r="I18" i="5"/>
  <c r="L18" i="5" s="1"/>
  <c r="I19" i="5"/>
  <c r="L19" i="5" s="1"/>
  <c r="I20" i="5"/>
  <c r="L20" i="5" s="1"/>
  <c r="I23" i="5"/>
  <c r="N23" i="5" s="1"/>
  <c r="I24" i="5"/>
  <c r="L24" i="5" s="1"/>
  <c r="I25" i="5"/>
  <c r="N25" i="5" s="1"/>
  <c r="I26" i="5"/>
  <c r="N26" i="5" s="1"/>
  <c r="I27" i="5"/>
  <c r="N27" i="5" s="1"/>
  <c r="N28" i="5"/>
  <c r="I30" i="5"/>
  <c r="L30" i="5" s="1"/>
  <c r="I31" i="5"/>
  <c r="L31" i="5" s="1"/>
  <c r="I32" i="5"/>
  <c r="L32" i="5" s="1"/>
  <c r="I33" i="5"/>
  <c r="L33" i="5" s="1"/>
  <c r="H8" i="5"/>
  <c r="J8" i="5" s="1"/>
  <c r="H9" i="5"/>
  <c r="H18" i="5"/>
  <c r="H20" i="5"/>
  <c r="H32" i="5"/>
  <c r="H33" i="5"/>
  <c r="H34" i="5"/>
  <c r="H11" i="5"/>
  <c r="H14" i="5"/>
  <c r="J14" i="5" s="1"/>
  <c r="H15" i="5"/>
  <c r="J15" i="5" s="1"/>
  <c r="H16" i="5"/>
  <c r="H19" i="5"/>
  <c r="H21" i="5"/>
  <c r="J21" i="5" s="1"/>
  <c r="H22" i="5"/>
  <c r="J22" i="5" s="1"/>
  <c r="H23" i="5"/>
  <c r="H26" i="5"/>
  <c r="H27" i="5"/>
  <c r="H28" i="5"/>
  <c r="J28" i="5" s="1"/>
  <c r="H30" i="5"/>
  <c r="H31" i="5"/>
  <c r="J33" i="4"/>
  <c r="H33" i="4"/>
  <c r="G33" i="4"/>
  <c r="F33" i="4"/>
  <c r="J6" i="4"/>
  <c r="J7" i="4"/>
  <c r="J8" i="4"/>
  <c r="J9" i="4"/>
  <c r="J10" i="4"/>
  <c r="J15" i="4"/>
  <c r="J16" i="4"/>
  <c r="J23" i="4"/>
  <c r="J24" i="4"/>
  <c r="J25" i="4"/>
  <c r="J28" i="4"/>
  <c r="J30" i="4"/>
  <c r="J31" i="4"/>
  <c r="H6" i="4"/>
  <c r="H7" i="4"/>
  <c r="H8" i="4"/>
  <c r="H9" i="4"/>
  <c r="H10" i="4"/>
  <c r="H11" i="4"/>
  <c r="H12" i="4"/>
  <c r="H13" i="4"/>
  <c r="H14" i="4"/>
  <c r="H15" i="4"/>
  <c r="H16" i="4"/>
  <c r="H17" i="4"/>
  <c r="H20" i="4"/>
  <c r="H21" i="4"/>
  <c r="H22" i="4"/>
  <c r="H23" i="4"/>
  <c r="H24" i="4"/>
  <c r="H25" i="4"/>
  <c r="H26" i="4"/>
  <c r="H27" i="4"/>
  <c r="H28" i="4"/>
  <c r="H29" i="4"/>
  <c r="H30" i="4"/>
  <c r="H31" i="4"/>
  <c r="H32" i="4"/>
  <c r="L31" i="3"/>
  <c r="J31" i="3"/>
  <c r="I7" i="3"/>
  <c r="N7" i="3" s="1"/>
  <c r="I8" i="3"/>
  <c r="N8" i="3" s="1"/>
  <c r="I9" i="3"/>
  <c r="L9" i="3" s="1"/>
  <c r="I10" i="3"/>
  <c r="L10" i="3" s="1"/>
  <c r="I11" i="3"/>
  <c r="L11" i="3" s="1"/>
  <c r="I14" i="3"/>
  <c r="N14" i="3" s="1"/>
  <c r="I15" i="3"/>
  <c r="N15" i="3" s="1"/>
  <c r="I16" i="3"/>
  <c r="N16" i="3" s="1"/>
  <c r="I17" i="3"/>
  <c r="J17" i="3" s="1"/>
  <c r="I18" i="3"/>
  <c r="N18" i="3" s="1"/>
  <c r="N19" i="3"/>
  <c r="I21" i="3"/>
  <c r="L21" i="3" s="1"/>
  <c r="I22" i="3"/>
  <c r="L22" i="3" s="1"/>
  <c r="I23" i="3"/>
  <c r="J23" i="3" s="1"/>
  <c r="I24" i="3"/>
  <c r="L24" i="3" s="1"/>
  <c r="I25" i="3"/>
  <c r="J25" i="3" s="1"/>
  <c r="N26" i="3"/>
  <c r="N27" i="3"/>
  <c r="I28" i="3"/>
  <c r="N28" i="3" s="1"/>
  <c r="I29" i="3"/>
  <c r="N29" i="3" s="1"/>
  <c r="I30" i="3"/>
  <c r="L30" i="3" s="1"/>
  <c r="H9" i="3"/>
  <c r="H10" i="3"/>
  <c r="H11" i="3"/>
  <c r="H13" i="3"/>
  <c r="J13" i="3" s="1"/>
  <c r="H16" i="3"/>
  <c r="H17" i="3"/>
  <c r="H18" i="3"/>
  <c r="H21" i="3"/>
  <c r="H23" i="3"/>
  <c r="H24" i="3"/>
  <c r="H25" i="3"/>
  <c r="H27" i="3"/>
  <c r="J27" i="3" s="1"/>
  <c r="H29" i="3"/>
  <c r="H30" i="3"/>
  <c r="H31" i="3"/>
  <c r="H32" i="3"/>
  <c r="J32" i="3" s="1"/>
  <c r="G7" i="3"/>
  <c r="H7" i="3" s="1"/>
  <c r="G8" i="3"/>
  <c r="H8" i="3" s="1"/>
  <c r="G9" i="3"/>
  <c r="G10" i="3"/>
  <c r="G11" i="3"/>
  <c r="G12" i="3"/>
  <c r="H12" i="3" s="1"/>
  <c r="J12" i="3" s="1"/>
  <c r="G13" i="3"/>
  <c r="G14" i="3"/>
  <c r="H14" i="3" s="1"/>
  <c r="G15" i="3"/>
  <c r="H15" i="3" s="1"/>
  <c r="G16" i="3"/>
  <c r="G17" i="3"/>
  <c r="G18" i="3"/>
  <c r="G19" i="3"/>
  <c r="H19" i="3" s="1"/>
  <c r="J19" i="3" s="1"/>
  <c r="G20" i="3"/>
  <c r="H20" i="3" s="1"/>
  <c r="J20" i="3" s="1"/>
  <c r="G21" i="3"/>
  <c r="G22" i="3"/>
  <c r="H22" i="3" s="1"/>
  <c r="G23" i="3"/>
  <c r="G24" i="3"/>
  <c r="G25" i="3"/>
  <c r="G26" i="3"/>
  <c r="H26" i="3" s="1"/>
  <c r="J26" i="3" s="1"/>
  <c r="G27" i="3"/>
  <c r="G28" i="3"/>
  <c r="H28" i="3" s="1"/>
  <c r="G29" i="3"/>
  <c r="G30" i="3"/>
  <c r="G31" i="3"/>
  <c r="G32" i="3"/>
  <c r="G33" i="3"/>
  <c r="H33" i="3" s="1"/>
  <c r="J33" i="3" s="1"/>
  <c r="F7" i="3"/>
  <c r="F8" i="3"/>
  <c r="F9" i="3"/>
  <c r="F10" i="3"/>
  <c r="F11" i="3"/>
  <c r="F12" i="3"/>
  <c r="F13" i="3"/>
  <c r="F14" i="3"/>
  <c r="F15" i="3"/>
  <c r="F16" i="3"/>
  <c r="F17" i="3"/>
  <c r="F18" i="3"/>
  <c r="F19" i="3"/>
  <c r="F20" i="3"/>
  <c r="F21" i="3"/>
  <c r="F22" i="3"/>
  <c r="F23" i="3"/>
  <c r="F24" i="3"/>
  <c r="F25" i="3"/>
  <c r="F26" i="3"/>
  <c r="F27" i="3"/>
  <c r="F28" i="3"/>
  <c r="F29" i="3"/>
  <c r="F30" i="3"/>
  <c r="F31" i="3"/>
  <c r="F32" i="3"/>
  <c r="F33" i="3"/>
  <c r="J7" i="2"/>
  <c r="J8" i="2"/>
  <c r="J11" i="2"/>
  <c r="J13" i="2"/>
  <c r="J14" i="2"/>
  <c r="J20" i="2"/>
  <c r="J21" i="2"/>
  <c r="J27" i="2"/>
  <c r="J28" i="2"/>
  <c r="N7" i="2"/>
  <c r="I8" i="2"/>
  <c r="N8" i="2" s="1"/>
  <c r="I9" i="2"/>
  <c r="N9" i="2" s="1"/>
  <c r="I10" i="2"/>
  <c r="J10" i="2" s="1"/>
  <c r="I11" i="2"/>
  <c r="L11" i="2" s="1"/>
  <c r="I12" i="2"/>
  <c r="J12" i="2" s="1"/>
  <c r="I15" i="2"/>
  <c r="L15" i="2" s="1"/>
  <c r="I16" i="2"/>
  <c r="J16" i="2" s="1"/>
  <c r="I17" i="2"/>
  <c r="L17" i="2" s="1"/>
  <c r="I18" i="2"/>
  <c r="L18" i="2" s="1"/>
  <c r="I19" i="2"/>
  <c r="L19" i="2" s="1"/>
  <c r="I22" i="2"/>
  <c r="J22" i="2" s="1"/>
  <c r="I23" i="2"/>
  <c r="J23" i="2" s="1"/>
  <c r="I24" i="2"/>
  <c r="J24" i="2" s="1"/>
  <c r="I25" i="2"/>
  <c r="J25" i="2" s="1"/>
  <c r="I26" i="2"/>
  <c r="J26" i="2" s="1"/>
  <c r="I29" i="2"/>
  <c r="L29" i="2" s="1"/>
  <c r="I30" i="2"/>
  <c r="L30" i="2" s="1"/>
  <c r="I31" i="2"/>
  <c r="L31" i="2" s="1"/>
  <c r="I32" i="2"/>
  <c r="N32" i="2" s="1"/>
  <c r="H6" i="2"/>
  <c r="H7" i="2"/>
  <c r="H8" i="2"/>
  <c r="H9" i="2"/>
  <c r="H10" i="2"/>
  <c r="H11" i="2"/>
  <c r="H12" i="2"/>
  <c r="H13" i="2"/>
  <c r="H14" i="2"/>
  <c r="H15" i="2"/>
  <c r="H16" i="2"/>
  <c r="H17" i="2"/>
  <c r="H18" i="2"/>
  <c r="H19" i="2"/>
  <c r="H20" i="2"/>
  <c r="H21" i="2"/>
  <c r="H22" i="2"/>
  <c r="H23" i="2"/>
  <c r="H24" i="2"/>
  <c r="H25" i="2"/>
  <c r="H26" i="2"/>
  <c r="H27" i="2"/>
  <c r="H28" i="2"/>
  <c r="H29" i="2"/>
  <c r="H30" i="2"/>
  <c r="H31" i="2"/>
  <c r="H32" i="2"/>
  <c r="G6" i="2"/>
  <c r="G7" i="2"/>
  <c r="G8" i="2"/>
  <c r="G9" i="2"/>
  <c r="G10" i="2"/>
  <c r="G11" i="2"/>
  <c r="G12" i="2"/>
  <c r="G13" i="2"/>
  <c r="G14" i="2"/>
  <c r="G15" i="2"/>
  <c r="G16" i="2"/>
  <c r="G17" i="2"/>
  <c r="G18" i="2"/>
  <c r="G19" i="2"/>
  <c r="G20" i="2"/>
  <c r="G21" i="2"/>
  <c r="G22" i="2"/>
  <c r="G23" i="2"/>
  <c r="G24" i="2"/>
  <c r="G25" i="2"/>
  <c r="G26" i="2"/>
  <c r="G27" i="2"/>
  <c r="G28" i="2"/>
  <c r="G29" i="2"/>
  <c r="G30" i="2"/>
  <c r="G31" i="2"/>
  <c r="G32" i="2"/>
  <c r="F32" i="2"/>
  <c r="G5" i="2"/>
  <c r="L11" i="1"/>
  <c r="L18" i="1"/>
  <c r="L25" i="1"/>
  <c r="L32" i="1"/>
  <c r="H7" i="1"/>
  <c r="H8" i="1"/>
  <c r="H9" i="1"/>
  <c r="H10" i="1"/>
  <c r="H11" i="1"/>
  <c r="H12" i="1"/>
  <c r="H13" i="1"/>
  <c r="H14" i="1"/>
  <c r="H15" i="1"/>
  <c r="H17" i="1"/>
  <c r="H18" i="1"/>
  <c r="H19" i="1"/>
  <c r="H20" i="1"/>
  <c r="H21" i="1"/>
  <c r="H22" i="1"/>
  <c r="H24" i="1"/>
  <c r="H26" i="1"/>
  <c r="H27" i="1"/>
  <c r="H28" i="1"/>
  <c r="H29" i="1"/>
  <c r="H31" i="1"/>
  <c r="H32" i="1"/>
  <c r="H33" i="1"/>
  <c r="H34" i="1"/>
  <c r="G6" i="1"/>
  <c r="G7" i="1"/>
  <c r="G8" i="1"/>
  <c r="G9" i="1"/>
  <c r="G10" i="1"/>
  <c r="G11" i="1"/>
  <c r="G12" i="1"/>
  <c r="G13" i="1"/>
  <c r="G14" i="1"/>
  <c r="G15" i="1"/>
  <c r="G16" i="1"/>
  <c r="H16" i="1" s="1"/>
  <c r="G17" i="1"/>
  <c r="G18" i="1"/>
  <c r="G19" i="1"/>
  <c r="G20" i="1"/>
  <c r="G21" i="1"/>
  <c r="G22" i="1"/>
  <c r="G23" i="1"/>
  <c r="H23" i="1" s="1"/>
  <c r="G24" i="1"/>
  <c r="G25" i="1"/>
  <c r="H25" i="1" s="1"/>
  <c r="G26" i="1"/>
  <c r="G27" i="1"/>
  <c r="G28" i="1"/>
  <c r="G29" i="1"/>
  <c r="G30" i="1"/>
  <c r="H30" i="1" s="1"/>
  <c r="G31" i="1"/>
  <c r="G32" i="1"/>
  <c r="G33" i="1"/>
  <c r="G34" i="1"/>
  <c r="K1" i="1"/>
  <c r="F34" i="11"/>
  <c r="N6" i="7"/>
  <c r="N5" i="7"/>
  <c r="N7" i="7"/>
  <c r="N8" i="7"/>
  <c r="N9" i="7"/>
  <c r="N10" i="7"/>
  <c r="N15" i="7"/>
  <c r="N16" i="7"/>
  <c r="N17" i="7"/>
  <c r="N18" i="7"/>
  <c r="N19" i="7"/>
  <c r="N20" i="7"/>
  <c r="N21" i="7"/>
  <c r="N22" i="7"/>
  <c r="N23" i="7"/>
  <c r="N24" i="7"/>
  <c r="N30" i="7"/>
  <c r="N31" i="7"/>
  <c r="N32" i="7"/>
  <c r="N33" i="7"/>
  <c r="N34" i="7"/>
  <c r="G33" i="7"/>
  <c r="G34" i="7"/>
  <c r="N7" i="6"/>
  <c r="N8" i="6"/>
  <c r="N27" i="6"/>
  <c r="N28" i="6"/>
  <c r="F32" i="4"/>
  <c r="F34" i="3"/>
  <c r="F31" i="2"/>
  <c r="N7" i="5"/>
  <c r="N8" i="5"/>
  <c r="N10" i="5"/>
  <c r="N12" i="5"/>
  <c r="N14" i="5"/>
  <c r="N21" i="5"/>
  <c r="N22" i="5"/>
  <c r="N5" i="3"/>
  <c r="N6" i="3"/>
  <c r="N12" i="3"/>
  <c r="N13" i="3"/>
  <c r="N23" i="3"/>
  <c r="N33" i="3"/>
  <c r="N34" i="3"/>
  <c r="N14" i="2"/>
  <c r="N21" i="2"/>
  <c r="N28" i="2"/>
  <c r="N9" i="1"/>
  <c r="N10" i="1"/>
  <c r="N11" i="1"/>
  <c r="N16" i="1"/>
  <c r="N17" i="1"/>
  <c r="N18" i="1"/>
  <c r="N23" i="1"/>
  <c r="N24" i="1"/>
  <c r="N25" i="1"/>
  <c r="N30" i="1"/>
  <c r="N31" i="1"/>
  <c r="I33" i="1"/>
  <c r="N33" i="1" s="1"/>
  <c r="I26" i="1"/>
  <c r="N26" i="1" s="1"/>
  <c r="I19" i="1"/>
  <c r="L19" i="1" s="1"/>
  <c r="I5" i="1"/>
  <c r="L5" i="1" s="1"/>
  <c r="I6" i="1"/>
  <c r="L6" i="1" s="1"/>
  <c r="F31" i="1"/>
  <c r="F32" i="1"/>
  <c r="F33" i="1"/>
  <c r="F34" i="1"/>
  <c r="J11" i="3" l="1"/>
  <c r="N28" i="7"/>
  <c r="J31" i="2"/>
  <c r="L26" i="2"/>
  <c r="J15" i="3"/>
  <c r="J12" i="4"/>
  <c r="J7" i="6"/>
  <c r="L26" i="4"/>
  <c r="J30" i="8"/>
  <c r="J7" i="11"/>
  <c r="N29" i="2"/>
  <c r="N27" i="7"/>
  <c r="J29" i="2"/>
  <c r="L25" i="2"/>
  <c r="J11" i="4"/>
  <c r="J29" i="8"/>
  <c r="N18" i="8"/>
  <c r="N29" i="7"/>
  <c r="N15" i="2"/>
  <c r="L10" i="2"/>
  <c r="J5" i="8"/>
  <c r="L24" i="11"/>
  <c r="L17" i="12"/>
  <c r="N20" i="5"/>
  <c r="L14" i="12"/>
  <c r="J6" i="5"/>
  <c r="N30" i="9"/>
  <c r="J13" i="11"/>
  <c r="N11" i="3"/>
  <c r="N5" i="13"/>
  <c r="N30" i="2"/>
  <c r="N10" i="3"/>
  <c r="J9" i="8"/>
  <c r="L14" i="7"/>
  <c r="L13" i="7"/>
  <c r="N26" i="7"/>
  <c r="N25" i="7"/>
  <c r="L27" i="4"/>
  <c r="J29" i="4"/>
  <c r="L22" i="4"/>
  <c r="L21" i="4"/>
  <c r="L20" i="4"/>
  <c r="L32" i="4"/>
  <c r="N33" i="11"/>
  <c r="J10" i="12"/>
  <c r="L15" i="8"/>
  <c r="L9" i="2"/>
  <c r="L28" i="3"/>
  <c r="N11" i="8"/>
  <c r="N29" i="9"/>
  <c r="J21" i="11"/>
  <c r="N31" i="11"/>
  <c r="N7" i="11"/>
  <c r="N22" i="2"/>
  <c r="L8" i="2"/>
  <c r="L25" i="3"/>
  <c r="J20" i="5"/>
  <c r="N9" i="8"/>
  <c r="J33" i="9"/>
  <c r="L23" i="3"/>
  <c r="L23" i="5"/>
  <c r="L8" i="6"/>
  <c r="J11" i="8"/>
  <c r="N30" i="8"/>
  <c r="J29" i="9"/>
  <c r="L24" i="12"/>
  <c r="J14" i="11"/>
  <c r="J9" i="9"/>
  <c r="N25" i="11"/>
  <c r="N13" i="6"/>
  <c r="J9" i="2"/>
  <c r="L33" i="9"/>
  <c r="J31" i="11"/>
  <c r="J7" i="12"/>
  <c r="L10" i="12"/>
  <c r="J8" i="3"/>
  <c r="J16" i="5"/>
  <c r="L8" i="12"/>
  <c r="N21" i="3"/>
  <c r="N6" i="13"/>
  <c r="L21" i="6"/>
  <c r="N31" i="5"/>
  <c r="L26" i="1"/>
  <c r="L19" i="9"/>
  <c r="N30" i="3"/>
  <c r="L18" i="3"/>
  <c r="L32" i="8"/>
  <c r="J5" i="9"/>
  <c r="J6" i="9"/>
  <c r="J21" i="9"/>
  <c r="N25" i="3"/>
  <c r="L17" i="3"/>
  <c r="J15" i="9"/>
  <c r="L13" i="9"/>
  <c r="J15" i="12"/>
  <c r="L30" i="12"/>
  <c r="J19" i="2"/>
  <c r="L24" i="2"/>
  <c r="J7" i="3"/>
  <c r="L15" i="3"/>
  <c r="J32" i="5"/>
  <c r="L14" i="6"/>
  <c r="J17" i="8"/>
  <c r="J14" i="9"/>
  <c r="L9" i="9"/>
  <c r="J19" i="11"/>
  <c r="L21" i="11"/>
  <c r="J8" i="12"/>
  <c r="L28" i="12"/>
  <c r="N8" i="9"/>
  <c r="L29" i="3"/>
  <c r="L22" i="13"/>
  <c r="J19" i="5"/>
  <c r="N19" i="5"/>
  <c r="J15" i="8"/>
  <c r="L5" i="9"/>
  <c r="N17" i="11"/>
  <c r="L22" i="12"/>
  <c r="L20" i="13"/>
  <c r="J26" i="9"/>
  <c r="J18" i="12"/>
  <c r="N12" i="1"/>
  <c r="L17" i="6"/>
  <c r="J17" i="2"/>
  <c r="L22" i="2"/>
  <c r="J23" i="6"/>
  <c r="J17" i="11"/>
  <c r="N19" i="11"/>
  <c r="N17" i="3"/>
  <c r="J15" i="2"/>
  <c r="L7" i="3"/>
  <c r="J23" i="5"/>
  <c r="L18" i="8"/>
  <c r="J29" i="3"/>
  <c r="L26" i="5"/>
  <c r="J32" i="8"/>
  <c r="L16" i="8"/>
  <c r="J13" i="9"/>
  <c r="J8" i="9"/>
  <c r="J33" i="11"/>
  <c r="L6" i="11"/>
  <c r="L18" i="12"/>
  <c r="L16" i="13"/>
  <c r="L15" i="13"/>
  <c r="L14" i="13"/>
  <c r="L8" i="13"/>
  <c r="J22" i="12"/>
  <c r="L20" i="6"/>
  <c r="J19" i="9"/>
  <c r="L21" i="9"/>
  <c r="N26" i="9"/>
  <c r="N30" i="12"/>
  <c r="L22" i="9"/>
  <c r="L33" i="1"/>
  <c r="L16" i="2"/>
  <c r="J10" i="3"/>
  <c r="J20" i="6"/>
  <c r="L22" i="6"/>
  <c r="J31" i="8"/>
  <c r="J19" i="8"/>
  <c r="L22" i="8"/>
  <c r="N22" i="8"/>
  <c r="N10" i="8"/>
  <c r="N22" i="9"/>
  <c r="L28" i="11"/>
  <c r="L12" i="11"/>
  <c r="N27" i="11"/>
  <c r="J25" i="12"/>
  <c r="L32" i="12"/>
  <c r="L16" i="12"/>
  <c r="N29" i="12"/>
  <c r="N17" i="12"/>
  <c r="J21" i="6"/>
  <c r="J32" i="2"/>
  <c r="J30" i="2"/>
  <c r="J18" i="2"/>
  <c r="J9" i="3"/>
  <c r="L16" i="3"/>
  <c r="L16" i="5"/>
  <c r="J25" i="5"/>
  <c r="J22" i="6"/>
  <c r="L19" i="8"/>
  <c r="N33" i="8"/>
  <c r="L20" i="9"/>
  <c r="J24" i="11"/>
  <c r="J12" i="11"/>
  <c r="L27" i="11"/>
  <c r="L11" i="11"/>
  <c r="N14" i="11"/>
  <c r="L31" i="12"/>
  <c r="N16" i="12"/>
  <c r="L13" i="13"/>
  <c r="L12" i="2"/>
  <c r="L11" i="5"/>
  <c r="N8" i="8"/>
  <c r="J11" i="11"/>
  <c r="J23" i="12"/>
  <c r="L12" i="13"/>
  <c r="N19" i="1"/>
  <c r="N16" i="2"/>
  <c r="N9" i="3"/>
  <c r="J28" i="3"/>
  <c r="J30" i="3"/>
  <c r="L14" i="3"/>
  <c r="J31" i="5"/>
  <c r="J11" i="5"/>
  <c r="J16" i="8"/>
  <c r="L33" i="8"/>
  <c r="L17" i="8"/>
  <c r="N31" i="8"/>
  <c r="J30" i="9"/>
  <c r="J7" i="9"/>
  <c r="L16" i="9"/>
  <c r="N7" i="9"/>
  <c r="J34" i="11"/>
  <c r="J10" i="11"/>
  <c r="J14" i="12"/>
  <c r="J21" i="12"/>
  <c r="L29" i="12"/>
  <c r="L11" i="12"/>
  <c r="L9" i="13"/>
  <c r="N25" i="12"/>
  <c r="N24" i="3"/>
  <c r="J14" i="3"/>
  <c r="J33" i="5"/>
  <c r="N29" i="8"/>
  <c r="J20" i="9"/>
  <c r="J28" i="9"/>
  <c r="L14" i="9"/>
  <c r="J32" i="11"/>
  <c r="J20" i="11"/>
  <c r="N34" i="11"/>
  <c r="L9" i="12"/>
  <c r="L23" i="13"/>
  <c r="L7" i="13"/>
  <c r="N33" i="5"/>
  <c r="J24" i="3"/>
  <c r="J27" i="5"/>
  <c r="J16" i="6"/>
  <c r="L12" i="8"/>
  <c r="J23" i="9"/>
  <c r="N28" i="9"/>
  <c r="N16" i="9"/>
  <c r="L20" i="11"/>
  <c r="N23" i="12"/>
  <c r="N11" i="12"/>
  <c r="N23" i="2"/>
  <c r="N22" i="3"/>
  <c r="N32" i="5"/>
  <c r="L23" i="2"/>
  <c r="L8" i="3"/>
  <c r="J26" i="5"/>
  <c r="J15" i="6"/>
  <c r="L30" i="6"/>
  <c r="J24" i="8"/>
  <c r="J12" i="8"/>
  <c r="L12" i="9"/>
  <c r="J18" i="11"/>
  <c r="J6" i="11"/>
  <c r="N32" i="11"/>
  <c r="J28" i="12"/>
  <c r="J32" i="12"/>
  <c r="L7" i="12"/>
  <c r="L21" i="13"/>
  <c r="J18" i="3"/>
  <c r="L29" i="6"/>
  <c r="L18" i="11"/>
  <c r="N21" i="12"/>
  <c r="N9" i="12"/>
  <c r="J22" i="3"/>
  <c r="J21" i="3"/>
  <c r="L27" i="5"/>
  <c r="J17" i="5"/>
  <c r="J13" i="6"/>
  <c r="L25" i="8"/>
  <c r="L19" i="13"/>
  <c r="N29" i="6"/>
  <c r="J16" i="3"/>
  <c r="L24" i="8"/>
  <c r="J12" i="9"/>
  <c r="L23" i="9"/>
  <c r="N16" i="6"/>
  <c r="N15" i="6"/>
  <c r="N24" i="5"/>
  <c r="N6" i="5"/>
  <c r="L17" i="5"/>
  <c r="L25" i="5"/>
  <c r="N18" i="5"/>
  <c r="J24" i="5"/>
  <c r="J18" i="5"/>
  <c r="J9" i="5"/>
  <c r="L9" i="5"/>
  <c r="N30" i="5"/>
  <c r="J30" i="5"/>
  <c r="N29" i="5"/>
  <c r="N32" i="3"/>
  <c r="N20" i="3"/>
  <c r="N31" i="3"/>
  <c r="L32" i="2"/>
  <c r="I8" i="1"/>
  <c r="I7" i="1"/>
  <c r="L7" i="1" s="1"/>
  <c r="L8" i="1" l="1"/>
  <c r="N8" i="1"/>
  <c r="H34" i="7"/>
  <c r="H33" i="13" l="1"/>
  <c r="H34" i="11"/>
  <c r="G34" i="11"/>
  <c r="I4" i="8" l="1"/>
  <c r="L4" i="8" s="1"/>
  <c r="I5" i="5"/>
  <c r="L5" i="5" s="1"/>
  <c r="N7" i="4"/>
  <c r="N5" i="11"/>
  <c r="N4" i="11"/>
  <c r="F34" i="5"/>
  <c r="N5" i="4"/>
  <c r="N6" i="4"/>
  <c r="N8" i="4"/>
  <c r="N12" i="4"/>
  <c r="N13" i="4"/>
  <c r="N14" i="4"/>
  <c r="N17" i="4"/>
  <c r="N18" i="4"/>
  <c r="N19" i="4"/>
  <c r="N20" i="4"/>
  <c r="N21" i="4"/>
  <c r="N26" i="4"/>
  <c r="N27" i="4"/>
  <c r="N33" i="4"/>
  <c r="J31" i="1"/>
  <c r="I34" i="1"/>
  <c r="J33" i="1"/>
  <c r="F4" i="1"/>
  <c r="G4" i="1"/>
  <c r="H4" i="1"/>
  <c r="J4" i="1" s="1"/>
  <c r="K4" i="1"/>
  <c r="K5" i="1" s="1"/>
  <c r="N4" i="1"/>
  <c r="N13" i="1" l="1"/>
  <c r="L13" i="1"/>
  <c r="N34" i="1"/>
  <c r="L34" i="1"/>
  <c r="N23" i="6"/>
  <c r="N30" i="6"/>
  <c r="N24" i="2"/>
  <c r="N31" i="2"/>
  <c r="N10" i="2"/>
  <c r="N17" i="2"/>
  <c r="N28" i="4"/>
  <c r="G32" i="4"/>
  <c r="G34" i="3"/>
  <c r="H34" i="3" s="1"/>
  <c r="J34" i="3" s="1"/>
  <c r="J34" i="8" l="1"/>
  <c r="J34" i="7"/>
  <c r="I34" i="5"/>
  <c r="N11" i="4"/>
  <c r="N32" i="4"/>
  <c r="J32" i="1"/>
  <c r="N33" i="6" l="1"/>
  <c r="L34" i="5"/>
  <c r="N34" i="5"/>
  <c r="J34" i="5"/>
  <c r="N15" i="4"/>
  <c r="J33" i="13"/>
  <c r="N10" i="4" l="1"/>
  <c r="N29" i="4"/>
  <c r="N31" i="4"/>
  <c r="N32" i="6" l="1"/>
  <c r="H21" i="13"/>
  <c r="J21" i="13" s="1"/>
  <c r="H22" i="13"/>
  <c r="J22" i="13" s="1"/>
  <c r="H23" i="13"/>
  <c r="J23" i="13" s="1"/>
  <c r="H24" i="13"/>
  <c r="J24" i="13" s="1"/>
  <c r="H25" i="13"/>
  <c r="J25" i="13" s="1"/>
  <c r="H26" i="13"/>
  <c r="J26" i="13" s="1"/>
  <c r="H27" i="13"/>
  <c r="J27" i="13" s="1"/>
  <c r="H28" i="13"/>
  <c r="J28" i="13" s="1"/>
  <c r="H29" i="13"/>
  <c r="J29" i="13" s="1"/>
  <c r="H30" i="13"/>
  <c r="H31" i="13"/>
  <c r="J31" i="13" s="1"/>
  <c r="H32" i="13"/>
  <c r="J32" i="13" s="1"/>
  <c r="H34" i="13"/>
  <c r="J34" i="13" s="1"/>
  <c r="F32" i="11"/>
  <c r="G32" i="11"/>
  <c r="H32" i="11" s="1"/>
  <c r="F33" i="11"/>
  <c r="G33" i="11"/>
  <c r="H33" i="11" s="1"/>
  <c r="G32" i="7"/>
  <c r="H32" i="7" s="1"/>
  <c r="H33" i="7"/>
  <c r="F32" i="5"/>
  <c r="F33" i="5"/>
  <c r="F30" i="5"/>
  <c r="F31" i="5"/>
  <c r="F30" i="4"/>
  <c r="G30" i="4"/>
  <c r="F31" i="4"/>
  <c r="G31" i="4"/>
  <c r="F30" i="2"/>
  <c r="F29" i="2"/>
  <c r="J34" i="1"/>
  <c r="N31" i="6" l="1"/>
  <c r="N30" i="4"/>
  <c r="J32" i="7"/>
  <c r="J33" i="7"/>
  <c r="H6" i="13" l="1"/>
  <c r="J6" i="13" s="1"/>
  <c r="H13" i="13"/>
  <c r="J13" i="13" s="1"/>
  <c r="H20" i="13"/>
  <c r="J20" i="13" s="1"/>
  <c r="G25" i="11"/>
  <c r="H25" i="11" s="1"/>
  <c r="F25" i="11"/>
  <c r="G18" i="11"/>
  <c r="H18" i="11" s="1"/>
  <c r="F18" i="11"/>
  <c r="G11" i="11"/>
  <c r="H11" i="11" s="1"/>
  <c r="F11" i="11"/>
  <c r="G4" i="11"/>
  <c r="H4" i="11" s="1"/>
  <c r="J4" i="11" s="1"/>
  <c r="F4" i="11"/>
  <c r="G26" i="7"/>
  <c r="H26" i="7" s="1"/>
  <c r="J26" i="7" s="1"/>
  <c r="G19" i="7"/>
  <c r="H19" i="7" s="1"/>
  <c r="J19" i="7" s="1"/>
  <c r="G12" i="7"/>
  <c r="H12" i="7" s="1"/>
  <c r="J12" i="7" s="1"/>
  <c r="G5" i="7"/>
  <c r="J5" i="7" s="1"/>
  <c r="F24" i="5"/>
  <c r="F17" i="5"/>
  <c r="F10" i="5"/>
  <c r="F10" i="1"/>
  <c r="F17" i="1"/>
  <c r="F24" i="1"/>
  <c r="J17" i="1" l="1"/>
  <c r="J24" i="1"/>
  <c r="J10" i="1"/>
  <c r="F17" i="4"/>
  <c r="G17" i="4"/>
  <c r="N9" i="4" l="1"/>
  <c r="F31" i="11" l="1"/>
  <c r="G31" i="11"/>
  <c r="H31" i="11" s="1"/>
  <c r="G31" i="7"/>
  <c r="H31" i="7" s="1"/>
  <c r="N5" i="6" l="1"/>
  <c r="J31" i="7"/>
  <c r="F29" i="4"/>
  <c r="G29" i="4"/>
  <c r="F28" i="2"/>
  <c r="F30" i="1"/>
  <c r="G14" i="4" l="1"/>
  <c r="F14" i="4"/>
  <c r="G13" i="4"/>
  <c r="F13" i="4"/>
  <c r="G12" i="4"/>
  <c r="F12" i="4"/>
  <c r="G11" i="4"/>
  <c r="F11" i="4"/>
  <c r="G10" i="4"/>
  <c r="F10" i="4"/>
  <c r="G9" i="4"/>
  <c r="F9" i="4"/>
  <c r="F30" i="11" l="1"/>
  <c r="G30" i="11"/>
  <c r="H30" i="11" s="1"/>
  <c r="G30" i="7"/>
  <c r="H30" i="7" s="1"/>
  <c r="F23" i="5"/>
  <c r="F28" i="4"/>
  <c r="G28" i="4"/>
  <c r="F27" i="2"/>
  <c r="F29" i="1"/>
  <c r="I29" i="1"/>
  <c r="N29" i="1" l="1"/>
  <c r="L29" i="1"/>
  <c r="N27" i="2"/>
  <c r="J29" i="1"/>
  <c r="J30" i="7"/>
  <c r="J26" i="1"/>
  <c r="F26" i="1"/>
  <c r="J25" i="1"/>
  <c r="F25" i="1"/>
  <c r="J19" i="1"/>
  <c r="F19" i="1"/>
  <c r="J18" i="1"/>
  <c r="F18" i="1"/>
  <c r="J12" i="1"/>
  <c r="F12" i="1"/>
  <c r="J11" i="1"/>
  <c r="G28" i="11" l="1"/>
  <c r="H28" i="11" s="1"/>
  <c r="F28" i="11"/>
  <c r="G29" i="11"/>
  <c r="H29" i="11" s="1"/>
  <c r="F29" i="11"/>
  <c r="G29" i="7"/>
  <c r="H29" i="7" s="1"/>
  <c r="G4" i="6"/>
  <c r="H4" i="6" s="1"/>
  <c r="J4" i="6" s="1"/>
  <c r="F4" i="6"/>
  <c r="J29" i="7" l="1"/>
  <c r="F28" i="5"/>
  <c r="G26" i="4"/>
  <c r="F26" i="4"/>
  <c r="F25" i="2" l="1"/>
  <c r="I14" i="1"/>
  <c r="F20" i="1"/>
  <c r="I20" i="1"/>
  <c r="F21" i="1"/>
  <c r="I21" i="1"/>
  <c r="I28" i="1"/>
  <c r="F28" i="1"/>
  <c r="I27" i="1"/>
  <c r="F27" i="1"/>
  <c r="F7" i="1"/>
  <c r="H6" i="1"/>
  <c r="F6" i="1"/>
  <c r="N27" i="1" l="1"/>
  <c r="L27" i="1"/>
  <c r="N28" i="1"/>
  <c r="L28" i="1"/>
  <c r="L21" i="1"/>
  <c r="N21" i="1"/>
  <c r="N14" i="1"/>
  <c r="L14" i="1"/>
  <c r="L20" i="1"/>
  <c r="N20" i="1"/>
  <c r="N25" i="2"/>
  <c r="J28" i="1"/>
  <c r="J27" i="1"/>
  <c r="J6" i="1"/>
  <c r="K6" i="1" s="1"/>
  <c r="J7" i="1"/>
  <c r="J21" i="1"/>
  <c r="J20" i="1"/>
  <c r="G27" i="4"/>
  <c r="F27" i="4"/>
  <c r="K7" i="1" l="1"/>
  <c r="H19" i="13"/>
  <c r="H18" i="13"/>
  <c r="H17" i="13"/>
  <c r="H16" i="13"/>
  <c r="H15" i="13"/>
  <c r="J15" i="13" s="1"/>
  <c r="H14" i="13"/>
  <c r="J14" i="13" s="1"/>
  <c r="H12" i="13"/>
  <c r="H11" i="13"/>
  <c r="H10" i="13"/>
  <c r="H9" i="13"/>
  <c r="H8" i="13"/>
  <c r="J8" i="13" s="1"/>
  <c r="H7" i="13"/>
  <c r="J7" i="13" s="1"/>
  <c r="H5" i="13"/>
  <c r="G4" i="13"/>
  <c r="H4" i="13" s="1"/>
  <c r="F4" i="13"/>
  <c r="L4" i="12"/>
  <c r="G4" i="12"/>
  <c r="H4" i="12" s="1"/>
  <c r="F4" i="12"/>
  <c r="G27" i="11"/>
  <c r="H27" i="11" s="1"/>
  <c r="F27" i="11"/>
  <c r="G26" i="11"/>
  <c r="H26" i="11" s="1"/>
  <c r="F26" i="11"/>
  <c r="G24" i="11"/>
  <c r="H24" i="11" s="1"/>
  <c r="F24" i="11"/>
  <c r="G23" i="11"/>
  <c r="H23" i="11" s="1"/>
  <c r="F23" i="11"/>
  <c r="G22" i="11"/>
  <c r="H22" i="11" s="1"/>
  <c r="F22" i="11"/>
  <c r="G21" i="11"/>
  <c r="H21" i="11" s="1"/>
  <c r="F21" i="11"/>
  <c r="G20" i="11"/>
  <c r="H20" i="11" s="1"/>
  <c r="F20" i="11"/>
  <c r="G19" i="11"/>
  <c r="H19" i="11" s="1"/>
  <c r="F19" i="11"/>
  <c r="G17" i="11"/>
  <c r="H17" i="11" s="1"/>
  <c r="F17" i="11"/>
  <c r="G16" i="11"/>
  <c r="H16" i="11" s="1"/>
  <c r="F16" i="11"/>
  <c r="G15" i="11"/>
  <c r="H15" i="11" s="1"/>
  <c r="F15" i="11"/>
  <c r="G14" i="11"/>
  <c r="H14" i="11" s="1"/>
  <c r="F14" i="11"/>
  <c r="G13" i="11"/>
  <c r="H13" i="11" s="1"/>
  <c r="F13" i="11"/>
  <c r="G12" i="11"/>
  <c r="H12" i="11" s="1"/>
  <c r="F12" i="11"/>
  <c r="G10" i="11"/>
  <c r="H10" i="11" s="1"/>
  <c r="F10" i="11"/>
  <c r="G9" i="11"/>
  <c r="H9" i="11" s="1"/>
  <c r="F9" i="11"/>
  <c r="G8" i="11"/>
  <c r="H8" i="11" s="1"/>
  <c r="F8" i="11"/>
  <c r="G7" i="11"/>
  <c r="H7" i="11" s="1"/>
  <c r="F7" i="11"/>
  <c r="G6" i="11"/>
  <c r="H6" i="11" s="1"/>
  <c r="F6" i="11"/>
  <c r="G5" i="11"/>
  <c r="H5" i="11" s="1"/>
  <c r="J5" i="11" s="1"/>
  <c r="F5" i="11"/>
  <c r="G4" i="9"/>
  <c r="H4" i="9" s="1"/>
  <c r="F4" i="9"/>
  <c r="G4" i="8"/>
  <c r="H4" i="8" s="1"/>
  <c r="J4" i="8" s="1"/>
  <c r="F4" i="8"/>
  <c r="G28" i="7"/>
  <c r="H28" i="7" s="1"/>
  <c r="J28" i="7" s="1"/>
  <c r="G27" i="7"/>
  <c r="H27" i="7" s="1"/>
  <c r="J27" i="7" s="1"/>
  <c r="G25" i="7"/>
  <c r="H25" i="7" s="1"/>
  <c r="G24" i="7"/>
  <c r="H24" i="7" s="1"/>
  <c r="G23" i="7"/>
  <c r="H23" i="7" s="1"/>
  <c r="G22" i="7"/>
  <c r="H22" i="7" s="1"/>
  <c r="G21" i="7"/>
  <c r="H21" i="7" s="1"/>
  <c r="J21" i="7" s="1"/>
  <c r="G20" i="7"/>
  <c r="H20" i="7" s="1"/>
  <c r="J20" i="7" s="1"/>
  <c r="G18" i="7"/>
  <c r="H18" i="7" s="1"/>
  <c r="G17" i="7"/>
  <c r="H17" i="7" s="1"/>
  <c r="G16" i="7"/>
  <c r="H16" i="7" s="1"/>
  <c r="G15" i="7"/>
  <c r="H15" i="7" s="1"/>
  <c r="G14" i="7"/>
  <c r="H14" i="7" s="1"/>
  <c r="J14" i="7" s="1"/>
  <c r="G13" i="7"/>
  <c r="H13" i="7" s="1"/>
  <c r="J13" i="7" s="1"/>
  <c r="G11" i="7"/>
  <c r="H11" i="7" s="1"/>
  <c r="G10" i="7"/>
  <c r="H10" i="7" s="1"/>
  <c r="G9" i="7"/>
  <c r="H9" i="7" s="1"/>
  <c r="G8" i="7"/>
  <c r="H8" i="7" s="1"/>
  <c r="G7" i="7"/>
  <c r="H7" i="7" s="1"/>
  <c r="J7" i="7" s="1"/>
  <c r="G6" i="7"/>
  <c r="H6" i="7" s="1"/>
  <c r="J6" i="7" s="1"/>
  <c r="G4" i="7"/>
  <c r="H4" i="7" s="1"/>
  <c r="F4" i="7"/>
  <c r="H6" i="6"/>
  <c r="J6" i="6" s="1"/>
  <c r="H5" i="6"/>
  <c r="F5" i="6"/>
  <c r="F29" i="5"/>
  <c r="F27" i="5"/>
  <c r="F9" i="5"/>
  <c r="F26" i="5"/>
  <c r="F25" i="5"/>
  <c r="F22" i="5"/>
  <c r="F21" i="5"/>
  <c r="F20" i="5"/>
  <c r="F19" i="5"/>
  <c r="F18" i="5"/>
  <c r="F16" i="5"/>
  <c r="F15" i="5"/>
  <c r="F14" i="5"/>
  <c r="F13" i="5"/>
  <c r="F12" i="5"/>
  <c r="F11" i="5"/>
  <c r="F8" i="5"/>
  <c r="F7" i="5"/>
  <c r="F6" i="5"/>
  <c r="G5" i="5"/>
  <c r="H5" i="5" s="1"/>
  <c r="J5" i="5" s="1"/>
  <c r="F5" i="5"/>
  <c r="G4" i="5"/>
  <c r="H4" i="5" s="1"/>
  <c r="J4" i="5" s="1"/>
  <c r="F4" i="5"/>
  <c r="G24" i="4"/>
  <c r="F24" i="4"/>
  <c r="N23" i="4"/>
  <c r="G23" i="4"/>
  <c r="F23" i="4"/>
  <c r="G22" i="4"/>
  <c r="F22" i="4"/>
  <c r="G21" i="4"/>
  <c r="F21" i="4"/>
  <c r="G20" i="4"/>
  <c r="F20" i="4"/>
  <c r="G19" i="4"/>
  <c r="H19" i="4" s="1"/>
  <c r="J19" i="4" s="1"/>
  <c r="F19" i="4"/>
  <c r="G18" i="4"/>
  <c r="H18" i="4" s="1"/>
  <c r="J18" i="4" s="1"/>
  <c r="F18" i="4"/>
  <c r="G16" i="4"/>
  <c r="F16" i="4"/>
  <c r="G15" i="4"/>
  <c r="F15" i="4"/>
  <c r="G8" i="4"/>
  <c r="F8" i="4"/>
  <c r="G7" i="4"/>
  <c r="F7" i="4"/>
  <c r="G6" i="4"/>
  <c r="F6" i="4"/>
  <c r="G5" i="4"/>
  <c r="H5" i="4" s="1"/>
  <c r="J5" i="4" s="1"/>
  <c r="F5" i="4"/>
  <c r="G4" i="4"/>
  <c r="H4" i="4" s="1"/>
  <c r="F4" i="4"/>
  <c r="G6" i="3"/>
  <c r="H6" i="3" s="1"/>
  <c r="F6" i="3"/>
  <c r="G5" i="3"/>
  <c r="H5" i="3" s="1"/>
  <c r="F5" i="3"/>
  <c r="I4" i="3"/>
  <c r="L4" i="3" s="1"/>
  <c r="G4" i="3"/>
  <c r="H4" i="3" s="1"/>
  <c r="F4" i="3"/>
  <c r="F26" i="2"/>
  <c r="F24" i="2"/>
  <c r="F23" i="2"/>
  <c r="F22" i="2"/>
  <c r="F21" i="2"/>
  <c r="F20" i="2"/>
  <c r="F19" i="2"/>
  <c r="F18" i="2"/>
  <c r="F17" i="2"/>
  <c r="F16" i="2"/>
  <c r="F15" i="2"/>
  <c r="F14" i="2"/>
  <c r="F13" i="2"/>
  <c r="F12" i="2"/>
  <c r="F11" i="2"/>
  <c r="F10" i="2"/>
  <c r="F9" i="2"/>
  <c r="F8" i="2"/>
  <c r="F7" i="2"/>
  <c r="F6" i="2"/>
  <c r="I5" i="2"/>
  <c r="H5" i="2"/>
  <c r="F5" i="2"/>
  <c r="I4" i="2"/>
  <c r="L4" i="2" s="1"/>
  <c r="G4" i="2"/>
  <c r="H4" i="2" s="1"/>
  <c r="F4" i="2"/>
  <c r="N10" i="6" l="1"/>
  <c r="N11" i="6"/>
  <c r="N17" i="6"/>
  <c r="N12" i="6"/>
  <c r="N18" i="6"/>
  <c r="N24" i="6"/>
  <c r="N19" i="6"/>
  <c r="N25" i="6"/>
  <c r="N6" i="2"/>
  <c r="N12" i="2"/>
  <c r="N11" i="2"/>
  <c r="N18" i="2"/>
  <c r="N13" i="2"/>
  <c r="N19" i="2"/>
  <c r="L5" i="2"/>
  <c r="N5" i="2"/>
  <c r="N26" i="2"/>
  <c r="N20" i="2"/>
  <c r="N16" i="4"/>
  <c r="N24" i="4"/>
  <c r="N22" i="4"/>
  <c r="N4" i="9"/>
  <c r="J12" i="13"/>
  <c r="J19" i="13"/>
  <c r="J17" i="13"/>
  <c r="J8" i="7"/>
  <c r="J24" i="7"/>
  <c r="J4" i="13"/>
  <c r="J4" i="7"/>
  <c r="J17" i="7"/>
  <c r="J4" i="3"/>
  <c r="J5" i="3"/>
  <c r="J9" i="13"/>
  <c r="J5" i="13"/>
  <c r="J4" i="12"/>
  <c r="J4" i="9"/>
  <c r="J11" i="7"/>
  <c r="J23" i="7"/>
  <c r="J16" i="13"/>
  <c r="J5" i="6"/>
  <c r="J4" i="4"/>
  <c r="J18" i="7"/>
  <c r="J4" i="2"/>
  <c r="J5" i="2"/>
  <c r="J9" i="7"/>
  <c r="J10" i="7"/>
  <c r="J15" i="7"/>
  <c r="J16" i="7"/>
  <c r="J22" i="7"/>
  <c r="J25" i="7"/>
  <c r="J10" i="13"/>
  <c r="J11" i="13"/>
  <c r="J18" i="13"/>
  <c r="J6" i="3"/>
  <c r="J6" i="2"/>
  <c r="N25" i="4"/>
  <c r="I15" i="1"/>
  <c r="N15" i="1" l="1"/>
  <c r="L15" i="1"/>
  <c r="E3" i="10"/>
  <c r="B3" i="10" s="1"/>
  <c r="E4" i="10"/>
  <c r="K5" i="10" l="1"/>
  <c r="L5" i="10"/>
  <c r="M5" i="10" s="1"/>
  <c r="N5" i="10"/>
  <c r="Q5" i="10" s="1"/>
  <c r="P4" i="10"/>
  <c r="P5" i="10" s="1"/>
  <c r="O5" i="10" l="1"/>
  <c r="K1" i="13" l="1"/>
  <c r="K1" i="12"/>
  <c r="K1" i="11"/>
  <c r="K1" i="9"/>
  <c r="K1" i="8"/>
  <c r="K1" i="7"/>
  <c r="K1" i="6"/>
  <c r="K1" i="5"/>
  <c r="K1" i="4"/>
  <c r="K1" i="3"/>
  <c r="K1" i="2"/>
  <c r="N4" i="12" l="1"/>
  <c r="N4" i="6"/>
  <c r="N4" i="3"/>
  <c r="N4" i="2"/>
  <c r="N6" i="1" l="1"/>
  <c r="N7" i="1"/>
  <c r="N5" i="5" l="1"/>
  <c r="N4" i="5"/>
  <c r="G25" i="4"/>
  <c r="F25" i="4"/>
  <c r="I22" i="1"/>
  <c r="J14" i="1"/>
  <c r="J13" i="1"/>
  <c r="G5" i="1"/>
  <c r="H5" i="1" s="1"/>
  <c r="J5" i="1" s="1"/>
  <c r="N5" i="1"/>
  <c r="N4" i="7"/>
  <c r="N4" i="4"/>
  <c r="A1" i="13"/>
  <c r="A1" i="12"/>
  <c r="A1" i="11"/>
  <c r="A1" i="9"/>
  <c r="A1" i="8"/>
  <c r="A1" i="7"/>
  <c r="A1" i="6"/>
  <c r="A1" i="5"/>
  <c r="A1" i="4"/>
  <c r="A1" i="3"/>
  <c r="A1" i="2"/>
  <c r="A1" i="1"/>
  <c r="F9" i="1"/>
  <c r="F13" i="1"/>
  <c r="F14" i="1"/>
  <c r="F15" i="1"/>
  <c r="F16" i="1"/>
  <c r="F22" i="1"/>
  <c r="F23" i="1"/>
  <c r="E5" i="10"/>
  <c r="E6" i="10"/>
  <c r="E7" i="10"/>
  <c r="E8" i="10"/>
  <c r="E9" i="10"/>
  <c r="E10" i="10"/>
  <c r="E11" i="10"/>
  <c r="E12" i="10"/>
  <c r="E13" i="10"/>
  <c r="E14" i="10"/>
  <c r="L22" i="1" l="1"/>
  <c r="N22" i="1"/>
  <c r="J16" i="1"/>
  <c r="O17" i="1"/>
  <c r="J22" i="1"/>
  <c r="N4" i="8"/>
  <c r="N4" i="13"/>
  <c r="J8" i="1"/>
  <c r="J15" i="1"/>
  <c r="J9" i="1"/>
  <c r="K8" i="1" l="1"/>
  <c r="K9" i="1" s="1"/>
  <c r="K10" i="1" s="1"/>
  <c r="K11" i="1" s="1"/>
  <c r="K12" i="1" s="1"/>
  <c r="K13" i="1" s="1"/>
  <c r="K14" i="1" s="1"/>
  <c r="K15" i="1" s="1"/>
  <c r="K16" i="1" s="1"/>
  <c r="K17" i="1" s="1"/>
  <c r="K18" i="1" s="1"/>
  <c r="K19" i="1" s="1"/>
  <c r="K20" i="1" s="1"/>
  <c r="K21" i="1" s="1"/>
  <c r="K22" i="1" s="1"/>
  <c r="K23" i="1" s="1"/>
  <c r="K24" i="1" s="1"/>
  <c r="K25" i="1" s="1"/>
  <c r="K26" i="1" s="1"/>
  <c r="K27" i="1" s="1"/>
  <c r="K28" i="1" s="1"/>
  <c r="K29" i="1" s="1"/>
  <c r="K30" i="1" s="1"/>
  <c r="K31" i="1" s="1"/>
  <c r="K32" i="1" s="1"/>
  <c r="K33" i="1" s="1"/>
  <c r="K34" i="1" s="1"/>
  <c r="K35" i="1" s="1"/>
  <c r="C3" i="10" s="1"/>
  <c r="K3" i="2" l="1"/>
  <c r="K4" i="2" s="1"/>
  <c r="K5" i="2" s="1"/>
  <c r="K6" i="2" s="1"/>
  <c r="K7" i="2" s="1"/>
  <c r="K8" i="2" s="1"/>
  <c r="K9" i="2" s="1"/>
  <c r="K10" i="2" s="1"/>
  <c r="K11" i="2" s="1"/>
  <c r="K12" i="2" s="1"/>
  <c r="K13" i="2" s="1"/>
  <c r="K14" i="2" s="1"/>
  <c r="K15" i="2" s="1"/>
  <c r="K16" i="2" s="1"/>
  <c r="K17" i="2" s="1"/>
  <c r="K18" i="2" s="1"/>
  <c r="K19" i="2" s="1"/>
  <c r="K20" i="2" s="1"/>
  <c r="K21" i="2" s="1"/>
  <c r="K22" i="2" s="1"/>
  <c r="K23" i="2" s="1"/>
  <c r="K24" i="2" s="1"/>
  <c r="K25" i="2" s="1"/>
  <c r="K26" i="2" s="1"/>
  <c r="K27" i="2" s="1"/>
  <c r="K28" i="2" s="1"/>
  <c r="K29" i="2" s="1"/>
  <c r="K30" i="2" s="1"/>
  <c r="K31" i="2" s="1"/>
  <c r="K32" i="2" s="1"/>
  <c r="K33" i="2" s="1"/>
  <c r="B4" i="10"/>
  <c r="K3" i="3" l="1"/>
  <c r="K4" i="3" s="1"/>
  <c r="K5" i="3" s="1"/>
  <c r="K6" i="3" s="1"/>
  <c r="K7" i="3" s="1"/>
  <c r="K8" i="3" s="1"/>
  <c r="K9" i="3" s="1"/>
  <c r="K10" i="3" s="1"/>
  <c r="K11" i="3" s="1"/>
  <c r="K12" i="3" s="1"/>
  <c r="K13" i="3" s="1"/>
  <c r="K14" i="3" s="1"/>
  <c r="K15" i="3" s="1"/>
  <c r="K16" i="3" s="1"/>
  <c r="K17" i="3" s="1"/>
  <c r="K18" i="3" s="1"/>
  <c r="K19" i="3" s="1"/>
  <c r="K20" i="3" s="1"/>
  <c r="K21" i="3" s="1"/>
  <c r="K22" i="3" s="1"/>
  <c r="K23" i="3" s="1"/>
  <c r="K24" i="3" s="1"/>
  <c r="K25" i="3" s="1"/>
  <c r="K26" i="3" s="1"/>
  <c r="K27" i="3" s="1"/>
  <c r="K28" i="3" s="1"/>
  <c r="K29" i="3" s="1"/>
  <c r="K30" i="3" s="1"/>
  <c r="K31" i="3" s="1"/>
  <c r="K32" i="3" s="1"/>
  <c r="K33" i="3" s="1"/>
  <c r="K34" i="3" s="1"/>
  <c r="C4" i="10"/>
  <c r="B5" i="10" l="1"/>
  <c r="C5" i="10" l="1"/>
  <c r="B6" i="10"/>
  <c r="K35" i="3" l="1"/>
  <c r="C6" i="10"/>
  <c r="K3" i="4" l="1"/>
  <c r="K4" i="4" s="1"/>
  <c r="K5" i="4" s="1"/>
  <c r="K6" i="4" s="1"/>
  <c r="K7" i="4" s="1"/>
  <c r="K8" i="4" s="1"/>
  <c r="K9" i="4" s="1"/>
  <c r="K10" i="4" s="1"/>
  <c r="K11" i="4" s="1"/>
  <c r="K12" i="4" s="1"/>
  <c r="K13" i="4" s="1"/>
  <c r="K14" i="4" s="1"/>
  <c r="K15" i="4" s="1"/>
  <c r="K16" i="4" s="1"/>
  <c r="K17" i="4" s="1"/>
  <c r="K18" i="4" s="1"/>
  <c r="K19" i="4" s="1"/>
  <c r="K20" i="4" s="1"/>
  <c r="K21" i="4" s="1"/>
  <c r="K22" i="4" s="1"/>
  <c r="K23" i="4" s="1"/>
  <c r="K24" i="4" s="1"/>
  <c r="K25" i="4" s="1"/>
  <c r="K26" i="4" s="1"/>
  <c r="K27" i="4" s="1"/>
  <c r="K28" i="4" s="1"/>
  <c r="K29" i="4" s="1"/>
  <c r="K30" i="4" s="1"/>
  <c r="K31" i="4" s="1"/>
  <c r="K32" i="4" s="1"/>
  <c r="K33" i="4" s="1"/>
  <c r="B7" i="10"/>
  <c r="C7" i="10" l="1"/>
  <c r="B8" i="10"/>
  <c r="K34" i="4" l="1"/>
  <c r="C8" i="10"/>
  <c r="B9" i="10"/>
  <c r="K3" i="5" l="1"/>
  <c r="K4" i="5" s="1"/>
  <c r="C9" i="10"/>
  <c r="K5" i="5" l="1"/>
  <c r="B10" i="10"/>
  <c r="K6" i="5" l="1"/>
  <c r="K7" i="5" s="1"/>
  <c r="K8" i="5" s="1"/>
  <c r="K9" i="5" s="1"/>
  <c r="K10" i="5" s="1"/>
  <c r="K11" i="5" s="1"/>
  <c r="K12" i="5" s="1"/>
  <c r="K13" i="5" s="1"/>
  <c r="K14" i="5" s="1"/>
  <c r="K15" i="5" s="1"/>
  <c r="K16" i="5" s="1"/>
  <c r="K17" i="5" s="1"/>
  <c r="K18" i="5" s="1"/>
  <c r="K19" i="5" s="1"/>
  <c r="K20" i="5" s="1"/>
  <c r="K21" i="5" s="1"/>
  <c r="K22" i="5" s="1"/>
  <c r="K23" i="5" s="1"/>
  <c r="K24" i="5" s="1"/>
  <c r="K25" i="5" s="1"/>
  <c r="K26" i="5" s="1"/>
  <c r="K27" i="5" s="1"/>
  <c r="K28" i="5" s="1"/>
  <c r="K29" i="5" s="1"/>
  <c r="K30" i="5" s="1"/>
  <c r="K31" i="5" s="1"/>
  <c r="K32" i="5" s="1"/>
  <c r="K33" i="5" s="1"/>
  <c r="K34" i="5" s="1"/>
  <c r="K35" i="5" s="1"/>
  <c r="C10" i="10"/>
  <c r="K3" i="6" l="1"/>
  <c r="K4" i="6" s="1"/>
  <c r="B11" i="10"/>
  <c r="K5" i="6" l="1"/>
  <c r="C11" i="10"/>
  <c r="K6" i="6" l="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K31" i="6" s="1"/>
  <c r="K32" i="6" s="1"/>
  <c r="K33" i="6" s="1"/>
  <c r="K34" i="6" s="1"/>
  <c r="K3" i="7" s="1"/>
  <c r="K4" i="7" s="1"/>
  <c r="B12" i="10"/>
  <c r="K5" i="7" l="1"/>
  <c r="K6" i="7" s="1"/>
  <c r="K7" i="7" s="1"/>
  <c r="K8" i="7" s="1"/>
  <c r="K9" i="7" s="1"/>
  <c r="K10" i="7" s="1"/>
  <c r="K11" i="7" s="1"/>
  <c r="K12" i="7" s="1"/>
  <c r="K13" i="7" s="1"/>
  <c r="K14" i="7" s="1"/>
  <c r="K15" i="7" s="1"/>
  <c r="K16" i="7" s="1"/>
  <c r="K17" i="7" s="1"/>
  <c r="K18" i="7" s="1"/>
  <c r="K19" i="7" s="1"/>
  <c r="K20" i="7" s="1"/>
  <c r="K21" i="7" s="1"/>
  <c r="K22" i="7" s="1"/>
  <c r="K23" i="7" s="1"/>
  <c r="K24" i="7" s="1"/>
  <c r="K25" i="7" s="1"/>
  <c r="K26" i="7" s="1"/>
  <c r="K27" i="7" s="1"/>
  <c r="K28" i="7" s="1"/>
  <c r="K29" i="7" s="1"/>
  <c r="K30" i="7" s="1"/>
  <c r="K31" i="7" s="1"/>
  <c r="K32" i="7" s="1"/>
  <c r="K33" i="7" s="1"/>
  <c r="K34" i="7" s="1"/>
  <c r="K35" i="7" s="1"/>
  <c r="C12" i="10"/>
  <c r="K3" i="8" l="1"/>
  <c r="K4" i="8" s="1"/>
  <c r="K5" i="8" s="1"/>
  <c r="K6" i="8" s="1"/>
  <c r="K7" i="8" s="1"/>
  <c r="K8" i="8" s="1"/>
  <c r="K9" i="8" s="1"/>
  <c r="K10" i="8" s="1"/>
  <c r="K11" i="8" s="1"/>
  <c r="K12" i="8" s="1"/>
  <c r="K13" i="8" s="1"/>
  <c r="K14" i="8" s="1"/>
  <c r="K15" i="8" s="1"/>
  <c r="K16" i="8" s="1"/>
  <c r="K17" i="8" s="1"/>
  <c r="K18" i="8" s="1"/>
  <c r="K19" i="8" s="1"/>
  <c r="K20" i="8" s="1"/>
  <c r="K21" i="8" s="1"/>
  <c r="K22" i="8" s="1"/>
  <c r="K23" i="8" s="1"/>
  <c r="K24" i="8" s="1"/>
  <c r="K25" i="8" s="1"/>
  <c r="K26" i="8" s="1"/>
  <c r="K27" i="8" s="1"/>
  <c r="K28" i="8" s="1"/>
  <c r="K29" i="8" s="1"/>
  <c r="K30" i="8" s="1"/>
  <c r="K31" i="8" s="1"/>
  <c r="K32" i="8" s="1"/>
  <c r="K33" i="8" s="1"/>
  <c r="K34" i="8" s="1"/>
  <c r="B13" i="10"/>
  <c r="K35" i="8" l="1"/>
  <c r="K3" i="9" s="1"/>
  <c r="K4" i="9" s="1"/>
  <c r="K5" i="9" s="1"/>
  <c r="K6" i="9" s="1"/>
  <c r="K7" i="9" s="1"/>
  <c r="K8" i="9" s="1"/>
  <c r="K9" i="9" s="1"/>
  <c r="K10" i="9" s="1"/>
  <c r="K11" i="9" s="1"/>
  <c r="K12" i="9" s="1"/>
  <c r="K13" i="9" s="1"/>
  <c r="K14" i="9" s="1"/>
  <c r="K15" i="9" s="1"/>
  <c r="K16" i="9" s="1"/>
  <c r="K17" i="9" s="1"/>
  <c r="K18" i="9" s="1"/>
  <c r="K19" i="9" s="1"/>
  <c r="K20" i="9" s="1"/>
  <c r="K21" i="9" s="1"/>
  <c r="K22" i="9" s="1"/>
  <c r="K23" i="9" s="1"/>
  <c r="K24" i="9" s="1"/>
  <c r="K25" i="9" s="1"/>
  <c r="K26" i="9" s="1"/>
  <c r="K27" i="9" s="1"/>
  <c r="K28" i="9" s="1"/>
  <c r="K29" i="9" s="1"/>
  <c r="K30" i="9" s="1"/>
  <c r="K31" i="9" s="1"/>
  <c r="K32" i="9" s="1"/>
  <c r="K33" i="9" s="1"/>
  <c r="C13" i="10"/>
  <c r="K34" i="9" l="1"/>
  <c r="B14" i="10"/>
  <c r="K3" i="11" l="1"/>
  <c r="K4" i="11" s="1"/>
  <c r="K5" i="11" s="1"/>
  <c r="K6" i="11" s="1"/>
  <c r="K7" i="11" s="1"/>
  <c r="K8" i="11" s="1"/>
  <c r="K9" i="11" s="1"/>
  <c r="K10" i="11" s="1"/>
  <c r="K11" i="11" s="1"/>
  <c r="K12" i="11" s="1"/>
  <c r="K13" i="11" s="1"/>
  <c r="K14" i="11" s="1"/>
  <c r="K15" i="11" s="1"/>
  <c r="K16" i="11" s="1"/>
  <c r="K17" i="11" s="1"/>
  <c r="K18" i="11" s="1"/>
  <c r="K19" i="11" s="1"/>
  <c r="K20" i="11" s="1"/>
  <c r="K21" i="11" s="1"/>
  <c r="K22" i="11" s="1"/>
  <c r="K23" i="11" s="1"/>
  <c r="K24" i="11" s="1"/>
  <c r="K25" i="11" s="1"/>
  <c r="K26" i="11" s="1"/>
  <c r="K27" i="11" s="1"/>
  <c r="K28" i="11" s="1"/>
  <c r="K29" i="11" s="1"/>
  <c r="K30" i="11" s="1"/>
  <c r="K31" i="11" s="1"/>
  <c r="K32" i="11" s="1"/>
  <c r="K33" i="11" s="1"/>
  <c r="K34" i="11" s="1"/>
  <c r="K35" i="11" l="1"/>
  <c r="C14" i="10"/>
  <c r="K3" i="12" l="1"/>
  <c r="K4" i="12" s="1"/>
  <c r="K5" i="12" s="1"/>
  <c r="K6" i="12" s="1"/>
  <c r="K7" i="12" s="1"/>
  <c r="K8" i="12" s="1"/>
  <c r="K9" i="12" s="1"/>
  <c r="K10" i="12" s="1"/>
  <c r="K11" i="12" s="1"/>
  <c r="K12" i="12" s="1"/>
  <c r="K13" i="12" s="1"/>
  <c r="K14" i="12" s="1"/>
  <c r="K15" i="12" s="1"/>
  <c r="K16" i="12" s="1"/>
  <c r="K17" i="12" s="1"/>
  <c r="K18" i="12" s="1"/>
  <c r="K19" i="12" s="1"/>
  <c r="K20" i="12" s="1"/>
  <c r="K21" i="12" s="1"/>
  <c r="K22" i="12" s="1"/>
  <c r="K23" i="12" s="1"/>
  <c r="K24" i="12" s="1"/>
  <c r="K25" i="12" s="1"/>
  <c r="K26" i="12" s="1"/>
  <c r="K27" i="12" s="1"/>
  <c r="K28" i="12" s="1"/>
  <c r="K29" i="12" s="1"/>
  <c r="K30" i="12" s="1"/>
  <c r="K31" i="12" s="1"/>
  <c r="K32" i="12" s="1"/>
  <c r="K33" i="12" s="1"/>
  <c r="K34" i="12" l="1"/>
  <c r="K3" i="13" s="1"/>
  <c r="K4" i="13" s="1"/>
  <c r="K5" i="13" s="1"/>
  <c r="K6" i="13" s="1"/>
  <c r="K7" i="13" s="1"/>
  <c r="K8" i="13" s="1"/>
  <c r="K9" i="13" s="1"/>
  <c r="K10" i="13" s="1"/>
  <c r="K11" i="13" s="1"/>
  <c r="K12" i="13" s="1"/>
  <c r="K13" i="13" s="1"/>
  <c r="K14" i="13" s="1"/>
  <c r="K15" i="13" s="1"/>
  <c r="K16" i="13" s="1"/>
  <c r="K17" i="13" s="1"/>
  <c r="K18" i="13" s="1"/>
  <c r="K19" i="13" s="1"/>
  <c r="K20" i="13" s="1"/>
  <c r="K21" i="13" s="1"/>
  <c r="K22" i="13" s="1"/>
  <c r="K23" i="13" s="1"/>
  <c r="K24" i="13" s="1"/>
  <c r="K25" i="13" s="1"/>
  <c r="K26" i="13" s="1"/>
  <c r="K27" i="13" s="1"/>
  <c r="K28" i="13" s="1"/>
  <c r="K29" i="13" s="1"/>
  <c r="K30" i="13" s="1"/>
  <c r="K31" i="13" s="1"/>
  <c r="K32" i="13" s="1"/>
  <c r="K33" i="13" s="1"/>
  <c r="K34" i="13" s="1"/>
  <c r="K35"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Ingela Wahlin</author>
  </authors>
  <commentList>
    <comment ref="M8" authorId="0" shapeId="0" xr:uid="{E656234F-CCCE-4C93-9CB2-8A782B3B2896}">
      <text>
        <r>
          <rPr>
            <b/>
            <sz val="9"/>
            <color indexed="81"/>
            <rFont val="Tahoma"/>
            <family val="2"/>
          </rPr>
          <t>Ingela Wahlin:</t>
        </r>
        <r>
          <rPr>
            <sz val="9"/>
            <color indexed="81"/>
            <rFont val="Tahoma"/>
            <family val="2"/>
          </rPr>
          <t xml:space="preserve">
-4tim vid heltid, övriga se det separata arbetstidsschemat.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Ingela Wahlin</author>
  </authors>
  <commentList>
    <comment ref="M31" authorId="0" shapeId="0" xr:uid="{1FD0103B-B5FB-4B97-900F-75B1772C76DC}">
      <text>
        <r>
          <rPr>
            <b/>
            <sz val="9"/>
            <color indexed="81"/>
            <rFont val="Tahoma"/>
            <family val="2"/>
          </rPr>
          <t>Ingela Wahlin:</t>
        </r>
        <r>
          <rPr>
            <sz val="9"/>
            <color indexed="81"/>
            <rFont val="Tahoma"/>
            <family val="2"/>
          </rPr>
          <t xml:space="preserve">
-2tim vid heltid, övriga se det separata arbetstidsschemat.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Ingela Wahlin</author>
  </authors>
  <commentList>
    <comment ref="M33" authorId="0" shapeId="0" xr:uid="{5B997A06-D256-43DD-B639-C742001EF2E4}">
      <text>
        <r>
          <rPr>
            <b/>
            <sz val="9"/>
            <color indexed="81"/>
            <rFont val="Tahoma"/>
            <family val="2"/>
          </rPr>
          <t>Ingela Wahlin:</t>
        </r>
        <r>
          <rPr>
            <sz val="9"/>
            <color indexed="81"/>
            <rFont val="Tahoma"/>
            <family val="2"/>
          </rPr>
          <t xml:space="preserve">
-2 tim vid heltid, övriga se det separata arbetstidsschemat.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Ingela Wahlin</author>
  </authors>
  <commentList>
    <comment ref="M4" authorId="0" shapeId="0" xr:uid="{8D3D302D-D2BC-4901-B345-6E3B9C802A3A}">
      <text>
        <r>
          <rPr>
            <b/>
            <sz val="9"/>
            <color indexed="81"/>
            <rFont val="Tahoma"/>
            <family val="2"/>
          </rPr>
          <t>Ingela Wahlin:</t>
        </r>
        <r>
          <rPr>
            <sz val="9"/>
            <color indexed="81"/>
            <rFont val="Tahoma"/>
            <family val="2"/>
          </rPr>
          <t xml:space="preserve">
-4 timmar heltid. Vid deltid se separat arbetstidsschema</t>
        </r>
      </text>
    </comment>
  </commentList>
</comments>
</file>

<file path=xl/sharedStrings.xml><?xml version="1.0" encoding="utf-8"?>
<sst xmlns="http://schemas.openxmlformats.org/spreadsheetml/2006/main" count="762" uniqueCount="185">
  <si>
    <t>Datum</t>
  </si>
  <si>
    <t>Dag</t>
  </si>
  <si>
    <t>IN</t>
  </si>
  <si>
    <t>UT</t>
  </si>
  <si>
    <t>Plus/ minus</t>
  </si>
  <si>
    <t>Från föregående år</t>
  </si>
  <si>
    <t>Saldo:</t>
  </si>
  <si>
    <t>Perioden avslutad:</t>
  </si>
  <si>
    <t>Tid föregående mån</t>
  </si>
  <si>
    <t>Ingående flextids-saldo</t>
  </si>
  <si>
    <t>Januari</t>
  </si>
  <si>
    <t>Februari</t>
  </si>
  <si>
    <t>Mars</t>
  </si>
  <si>
    <t>April</t>
  </si>
  <si>
    <t>Maj</t>
  </si>
  <si>
    <t>Juni</t>
  </si>
  <si>
    <t>Juli</t>
  </si>
  <si>
    <t>Augusti</t>
  </si>
  <si>
    <t>September</t>
  </si>
  <si>
    <t>Oktober</t>
  </si>
  <si>
    <t>November</t>
  </si>
  <si>
    <t>December</t>
  </si>
  <si>
    <t>Juldagen</t>
  </si>
  <si>
    <t>Nyårsafton</t>
  </si>
  <si>
    <t>Julafton</t>
  </si>
  <si>
    <t>Utgående flextids-saldo</t>
  </si>
  <si>
    <t>Närvaro</t>
  </si>
  <si>
    <t>Lunch</t>
  </si>
  <si>
    <t>Total döljs</t>
  </si>
  <si>
    <t>Lunch döljs</t>
  </si>
  <si>
    <t>Total tid</t>
  </si>
  <si>
    <t>Anteckning</t>
  </si>
  <si>
    <t>Ack  flextids saldo</t>
  </si>
  <si>
    <t xml:space="preserve">Lokalt kollektivavtal om arbetstidens förläggning samt flexibel arbetstid </t>
  </si>
  <si>
    <t xml:space="preserve">för teknisk/administrativ personal vid Södertörns högskola, dnr 82/300/99 </t>
  </si>
  <si>
    <t>Bakgrund</t>
  </si>
  <si>
    <t>Avtalet sluts med stöd av ALFA 1 kapitlet 3 –7 paragraferna.</t>
  </si>
  <si>
    <t>Avtalet innehåller ändringar eller tillägg till ALFA.</t>
  </si>
  <si>
    <t>och 18 paragraferna.</t>
  </si>
  <si>
    <t>Vid beräkning av frånvarotid för deltidsarbetande personer gäller ALFA.</t>
  </si>
  <si>
    <t>per dag.</t>
  </si>
  <si>
    <t>Trettondagsafton</t>
  </si>
  <si>
    <t>4 timmar</t>
  </si>
  <si>
    <t>Skärtorsdagen</t>
  </si>
  <si>
    <t>2 timmar</t>
  </si>
  <si>
    <t>Valborgsmässoafton</t>
  </si>
  <si>
    <t>2 timmar om den infaller måndag – torsdag,</t>
  </si>
  <si>
    <t>4 timmar om den infaller på en fredag</t>
  </si>
  <si>
    <t>Dag före Alla Helgons dag</t>
  </si>
  <si>
    <t>Dag före julafton</t>
  </si>
  <si>
    <t>Flexibel arbetstid</t>
  </si>
  <si>
    <t xml:space="preserve">Med flexibel arbetstid avses sådan reglering av den ordinarie arbetstiden som </t>
  </si>
  <si>
    <t>Flexibel arbetstid får tillämpas när arbetet så medger.</t>
  </si>
  <si>
    <t>Flexram</t>
  </si>
  <si>
    <t>Fast tid</t>
  </si>
  <si>
    <t>måndag - fredag  09.00 - 11.00</t>
  </si>
  <si>
    <t>måndag - fredag  13.00 - 15.00</t>
  </si>
  <si>
    <t>Normtidsmått</t>
  </si>
  <si>
    <t>8 timmar helgfri måndag - fredag</t>
  </si>
  <si>
    <t>måndag - fredag  08.00 - 16.30</t>
  </si>
  <si>
    <t>Lunchrast</t>
  </si>
  <si>
    <t xml:space="preserve">30 minuter mellan  11.00 - 13.00. </t>
  </si>
  <si>
    <t>d v s kl 08.00, såvida inte övertiden är beordrad samma dag.</t>
  </si>
  <si>
    <t>Undantag avseende förläggning av arbetstid samt flexibel arbetstid</t>
  </si>
  <si>
    <t>Giltighetstid</t>
  </si>
  <si>
    <t xml:space="preserve">Vad avser rast, måltidsuppehåll, paus, veckovila och nattvila m m samt </t>
  </si>
  <si>
    <t xml:space="preserve">skyldighet att fullgöra mertid och övertid m m gäller ALFA 4 kapitlet 4, 8 </t>
  </si>
  <si>
    <t>För heltidsarbetande arbetstagare är den genomsnittliga ordinarie vecko-</t>
  </si>
  <si>
    <t xml:space="preserve">arbetstiden för helgfri måndag - fredag 40 timmar, vilket motsvarar 8 timmar </t>
  </si>
  <si>
    <t xml:space="preserve">För deltidsarbetande beräknas arbetstiden proportionellt i förhållande till </t>
  </si>
  <si>
    <t>heltidsarbete.</t>
  </si>
  <si>
    <t xml:space="preserve">Arbetstiden inkluderar inarbetning av alla klämdagar (helgfri måndag - fredag </t>
  </si>
  <si>
    <t>mellan två arbetsfria dagar).</t>
  </si>
  <si>
    <t xml:space="preserve">En arbetstagare kan beordras att tjänstgöra på klämdag med hänsyn till </t>
  </si>
  <si>
    <t xml:space="preserve">myndighetens krav på öppethållande och service. Arbetstagaren befrias vid ett </t>
  </si>
  <si>
    <t>senare tillfälle under lika lång tid samt har rätt till obekvämtidstillägg.</t>
  </si>
  <si>
    <t xml:space="preserve">Veckoarbetstiden i kalendervecka då helgdag infaller måndag - fredag minskas </t>
  </si>
  <si>
    <t xml:space="preserve">för en helgdag med 8 timmar. Med helgdag likställs här midsommarafton, </t>
  </si>
  <si>
    <t>julafton och nyårsafton.</t>
  </si>
  <si>
    <t xml:space="preserve">ger arbetstagaren möjlighet att inom givna tidsramar själv bestämma arbetstidens </t>
  </si>
  <si>
    <t>förläggning.</t>
  </si>
  <si>
    <t xml:space="preserve">Helgfri måndag - fredag  </t>
  </si>
  <si>
    <t>07.00 - 09.00, 15.00 - 19.00</t>
  </si>
  <si>
    <t>Ordinarie arbetstidens förläggning</t>
  </si>
  <si>
    <t xml:space="preserve">Överenskommelse kan göras mellan arbetsgivare och arbetstagare om annan </t>
  </si>
  <si>
    <t>förläggning av lunchrast. För att ta ut längre lunchrast kan flextid användas.</t>
  </si>
  <si>
    <t xml:space="preserve">Registrering av arbetstiden ska ske manuellt av arbetstagaren om denne arbetar </t>
  </si>
  <si>
    <t xml:space="preserve">annan tid än ordinarie arbetstid. Avstämning skall ske månadsvis. </t>
  </si>
  <si>
    <t xml:space="preserve">Varje enhetschef ansvarar för hur uppföljning och kontroll av arbetstagarnas </t>
  </si>
  <si>
    <t>registrering genomförs på enheten.</t>
  </si>
  <si>
    <t xml:space="preserve">Flextidssaldot sammanställs per kalendermånad. Saldot får variera mellan minus </t>
  </si>
  <si>
    <t>10 timmar och plus 45 timmar.</t>
  </si>
  <si>
    <t xml:space="preserve">Efter samråd med enhetschef kan plustid även tas ut som ledighet under fast tid </t>
  </si>
  <si>
    <t xml:space="preserve">eller hel dag. </t>
  </si>
  <si>
    <t xml:space="preserve">Minustid får inte överstiga 10 timmar. Avvikelse kan göras endast vid särskilda </t>
  </si>
  <si>
    <t xml:space="preserve">skäl, efter samråd med enhetschefen. Om minustid överstigande 10 timmar </t>
  </si>
  <si>
    <t>medges, överförs hela saldot till nästkommande månad.</t>
  </si>
  <si>
    <t xml:space="preserve">Övertid kan endast komma i fråga för tid som arbetstagare utför utöver </t>
  </si>
  <si>
    <t xml:space="preserve">normtidsmåttet aktuell dag (8 timmar). Normtidsmåttet räknas från </t>
  </si>
  <si>
    <t xml:space="preserve">arbetstagarens ankomsttid, dock tidigast från den ordinarie arbetstidens början, </t>
  </si>
  <si>
    <t xml:space="preserve">För deltidsarbetande arbetstagare avses med övertid sådant arbete som utförs på </t>
  </si>
  <si>
    <t xml:space="preserve">tid som ligger utöver såväl den ordinarie arbetstiden som arbete på mertid. </t>
  </si>
  <si>
    <t xml:space="preserve">Arbetsgivaren kan, efter förhandling med berörd arbetstagarorganisation, </t>
  </si>
  <si>
    <t xml:space="preserve">fastställa arbetstidsschema för personal med servicefunktioner. Om det är </t>
  </si>
  <si>
    <t xml:space="preserve">nödvändigt med hänsyn till myndighetens instruktion eller annan tvingande </t>
  </si>
  <si>
    <t xml:space="preserve">författning kan arbetsgivaren helt eller delvis undanta berörda arbetstagare från </t>
  </si>
  <si>
    <t>möjlighet till flexibel arbetstid enligt detta avtal.</t>
  </si>
  <si>
    <t>Enskild överenskommelse med annat innehåll än ovanstående arbetstids-</t>
  </si>
  <si>
    <t xml:space="preserve">förläggning och/eller om distansarbete kan göras mellan arbetstagare och </t>
  </si>
  <si>
    <t xml:space="preserve">arbetsgivare. En sådan överenskommelse skall vara skriftlig och undertecknas </t>
  </si>
  <si>
    <t xml:space="preserve">av bägge parter, det är viktigt att det framgår under vilken tidsperiod </t>
  </si>
  <si>
    <t xml:space="preserve">överenskommelsen ska gälla, dock längst ett år. Kopia av överenskommelsen </t>
  </si>
  <si>
    <t>skall skickas till arbetstagarorganisationerna.</t>
  </si>
  <si>
    <t xml:space="preserve">Avtalet har samma giltighetstid som ALFA, men har dock en uppsägningstid på </t>
  </si>
  <si>
    <t>3 månader.</t>
  </si>
  <si>
    <t xml:space="preserve">     Registrering och avstämning  av arbetstid </t>
  </si>
  <si>
    <t xml:space="preserve">     Enskild överenskommelse</t>
  </si>
  <si>
    <t xml:space="preserve">     Övertid</t>
  </si>
  <si>
    <t xml:space="preserve">     Allt övertidsarbete ska vara beordrat eller överenskommet i förväg.</t>
  </si>
  <si>
    <t xml:space="preserve">     Flextidssaldo vid anställningens upphörande</t>
  </si>
  <si>
    <t xml:space="preserve">     I samband med att anställningen upphör ska överskott regleras genom ledighet </t>
  </si>
  <si>
    <t xml:space="preserve">     för arbetstagaren. Underskott i saldot regleras genom löneavdrag motsvarande </t>
  </si>
  <si>
    <t xml:space="preserve">     1/175 del av månadslönen, inklusive fasta tillägg, per timme.</t>
  </si>
  <si>
    <t xml:space="preserve">     Plustid får tas ut i form av ledighet under del av dag utanför den fasta tiden. </t>
  </si>
  <si>
    <t xml:space="preserve">     Flextidssaldo vid avstämning</t>
  </si>
  <si>
    <t xml:space="preserve">     Ordinarie arbetstid</t>
  </si>
  <si>
    <t xml:space="preserve">     Följande arbetsdagar är arbetstiden förkortad enligt nedan:</t>
  </si>
  <si>
    <t>Period avslutad</t>
  </si>
  <si>
    <t>onsdag</t>
  </si>
  <si>
    <t>torsdag</t>
  </si>
  <si>
    <t>fredag</t>
  </si>
  <si>
    <t>lördag</t>
  </si>
  <si>
    <t>söndag</t>
  </si>
  <si>
    <t>måndag</t>
  </si>
  <si>
    <t>tisdag</t>
  </si>
  <si>
    <t>f</t>
  </si>
  <si>
    <t>Midsommarafton</t>
  </si>
  <si>
    <t>Midsommardagen</t>
  </si>
  <si>
    <t>Schematid</t>
  </si>
  <si>
    <t xml:space="preserve">Skriv ditt namn: </t>
  </si>
  <si>
    <t/>
  </si>
  <si>
    <t>C</t>
  </si>
  <si>
    <t>D</t>
  </si>
  <si>
    <t>E</t>
  </si>
  <si>
    <t>I</t>
  </si>
  <si>
    <t>J</t>
  </si>
  <si>
    <t>K</t>
  </si>
  <si>
    <t>Arbetstid/dag (decimalformat)</t>
  </si>
  <si>
    <t>Lunchavdrag (decimalformat)</t>
  </si>
  <si>
    <t xml:space="preserve">Förklaring till klockformat och decimalformat. EX: </t>
  </si>
  <si>
    <r>
      <rPr>
        <b/>
        <sz val="9"/>
        <rFont val="Arial"/>
        <family val="2"/>
      </rPr>
      <t>Kolumn C-E</t>
    </r>
    <r>
      <rPr>
        <sz val="9"/>
        <rFont val="Arial"/>
        <family val="2"/>
      </rPr>
      <t xml:space="preserve">= klockformat dvs du anger timmar och minuter med ett kolon mellan. </t>
    </r>
  </si>
  <si>
    <t>Flextidssaldot får variera mellan -10 tim till högst +45tim.</t>
  </si>
  <si>
    <t>Halv 7 skrivs 06:30, kvart i 3 skrivs 14:45. Fyll i start- och sluttid och ev förändring av lunchtiden.</t>
  </si>
  <si>
    <r>
      <rPr>
        <b/>
        <sz val="10"/>
        <rFont val="Arial"/>
        <family val="2"/>
      </rPr>
      <t>Hel kompdag</t>
    </r>
    <r>
      <rPr>
        <sz val="10"/>
        <rFont val="Arial"/>
        <family val="2"/>
      </rPr>
      <t xml:space="preserve"> registreras genom att du lägger in 08:00-08:30 utan att ta bort lunch = - 8 timmar flex</t>
    </r>
  </si>
  <si>
    <r>
      <rPr>
        <b/>
        <sz val="10"/>
        <rFont val="Arial"/>
        <family val="2"/>
      </rPr>
      <t>När du har semester, är sjuk eller VAB mm</t>
    </r>
    <r>
      <rPr>
        <sz val="10"/>
        <rFont val="Arial"/>
        <family val="2"/>
      </rPr>
      <t>, tar du bort värdet i den gula kolumnen (I) samt nollar lunchen i kolumnen (D) . Ange gärna frånvaroorsak i anteckningskolumnen. Ska inte påverka flexsaldot då du rapporterar frånvaron i Primula.</t>
    </r>
  </si>
  <si>
    <r>
      <rPr>
        <b/>
        <sz val="10"/>
        <rFont val="Arial"/>
        <family val="2"/>
      </rPr>
      <t xml:space="preserve">När månaden är slut ändrar du det NEJ </t>
    </r>
    <r>
      <rPr>
        <sz val="10"/>
        <rFont val="Arial"/>
        <family val="2"/>
      </rPr>
      <t xml:space="preserve">som står på resp månadsflik till ett JA. Då blir sammanställningen  på den här sidan korrekt. </t>
    </r>
    <r>
      <rPr>
        <b/>
        <sz val="10"/>
        <rFont val="Arial"/>
        <family val="2"/>
      </rPr>
      <t>Informera din chef om månadens saldo</t>
    </r>
    <r>
      <rPr>
        <sz val="10"/>
        <rFont val="Arial"/>
        <family val="2"/>
      </rPr>
      <t>.</t>
    </r>
  </si>
  <si>
    <r>
      <rPr>
        <b/>
        <sz val="10"/>
        <rFont val="Arial"/>
        <family val="2"/>
      </rPr>
      <t>Om du arbetar deltid:</t>
    </r>
    <r>
      <rPr>
        <sz val="10"/>
        <rFont val="Arial"/>
        <family val="2"/>
      </rPr>
      <t xml:space="preserve"> ändra arbetstiden i den gröna rutan (E16) ovan (i decimalformat) , om du arbetar lika många timmar/dag. Annars tar du bort det som står i kolumnerna E och I på resp månadsflik för de dagar du inte arbetar. Viktigast är att kontrollera att förändringen av flextiden blir rätt dag för dag så att totalen räknas rätt. Vid veckor med förkortad arbetstid vg kontrollera särskilt schema  (Arbetstidsschema T/ A- personal) hur mycket du då ska jobba under veckan. Vid mycket oregelbunden arbetstid är det enklare att själv hålla reda på dina tider jämfört mot arbetstidsschemat än att ändra för mycket i Flexmallen. </t>
    </r>
  </si>
  <si>
    <r>
      <rPr>
        <b/>
        <sz val="9"/>
        <rFont val="Arial"/>
        <family val="2"/>
      </rPr>
      <t xml:space="preserve">Kolumn I-K </t>
    </r>
    <r>
      <rPr>
        <sz val="9"/>
        <rFont val="Arial"/>
        <family val="2"/>
      </rPr>
      <t>= decimalformat dvs 7 och en halv timme skrivs 7,5. 3 tim och 20 minuter skrivs 3,33.</t>
    </r>
  </si>
  <si>
    <t>NEJ</t>
  </si>
  <si>
    <t xml:space="preserve">I cellen K3 på januarifliken lägger du in det utgående/kvarvarande flextidssaldot du hade vid utgången av fg år.  </t>
  </si>
  <si>
    <r>
      <rPr>
        <b/>
        <sz val="10"/>
        <rFont val="Arial"/>
        <family val="2"/>
      </rPr>
      <t>Skriv i närvarotiden enligt klockformatet</t>
    </r>
    <r>
      <rPr>
        <sz val="10"/>
        <rFont val="Arial"/>
        <family val="2"/>
      </rPr>
      <t xml:space="preserve"> 16:15, om du t.ex. gick hem kvart över 4. Skriv </t>
    </r>
    <r>
      <rPr>
        <i/>
        <sz val="10"/>
        <rFont val="Arial"/>
        <family val="2"/>
      </rPr>
      <t>inte</t>
    </r>
    <r>
      <rPr>
        <sz val="10"/>
        <rFont val="Arial"/>
        <family val="2"/>
      </rPr>
      <t xml:space="preserve"> in tiden i decimalformat.</t>
    </r>
  </si>
  <si>
    <t>Att tänka på: Om du ändrar arbetstid/dag under året så påverkar det flexsumman även retroaktivt. Hämta då en ny mall och lägg in det saldo du hade innan som ingående saldo och fortsätt sedan att fylla i med de nya förutsättningarna.</t>
  </si>
  <si>
    <t>Klämdag</t>
  </si>
  <si>
    <t xml:space="preserve">Saldo: </t>
  </si>
  <si>
    <t>För T/A personal:</t>
  </si>
  <si>
    <t>En valfri ledig dag får tas i juni som kompensation</t>
  </si>
  <si>
    <t>Registreras i primula, ska inte minska Flexsaldot</t>
  </si>
  <si>
    <t>Klämdagar och förkortad arbetstid gäller T/A- personal enligt lokalt kollektivavtal</t>
  </si>
  <si>
    <t>Nyårsdagen</t>
  </si>
  <si>
    <t>Långfredag</t>
  </si>
  <si>
    <t>Annandag påsk</t>
  </si>
  <si>
    <t>Kristi Himmelfärdsdag</t>
  </si>
  <si>
    <t>Nationaldagen</t>
  </si>
  <si>
    <t>Påskafton</t>
  </si>
  <si>
    <t>Påskdagen</t>
  </si>
  <si>
    <t xml:space="preserve">Skärtorsdag -2h </t>
  </si>
  <si>
    <t>Annandag jul</t>
  </si>
  <si>
    <t>Dag före Trettondedag jul -4 h</t>
  </si>
  <si>
    <t>Trettondedag jul</t>
  </si>
  <si>
    <t>Alla helgons dag</t>
  </si>
  <si>
    <t xml:space="preserve">Dag före Alla helgons dag </t>
  </si>
  <si>
    <r>
      <rPr>
        <b/>
        <sz val="10"/>
        <rFont val="Arial"/>
        <family val="2"/>
      </rPr>
      <t>OM</t>
    </r>
    <r>
      <rPr>
        <sz val="10"/>
        <rFont val="Arial"/>
        <family val="2"/>
      </rPr>
      <t xml:space="preserve"> 6 juni infaller en helgdag (lördag eller söndag).</t>
    </r>
  </si>
  <si>
    <t>1:a maj</t>
  </si>
  <si>
    <r>
      <t>Vid frågor mm angående denna mall, mejla till</t>
    </r>
    <r>
      <rPr>
        <u/>
        <sz val="8"/>
        <color indexed="48"/>
        <rFont val="Arial"/>
        <family val="2"/>
      </rPr>
      <t xml:space="preserve"> lon@sh.se</t>
    </r>
  </si>
  <si>
    <t>Flextidsmall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</si>
</sst>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dddd"/>
  </numFmts>
  <fonts count="35" x14ac:knownFonts="1">
    <font>
      <sz val="10"/>
      <name val="Arial"/>
    </font>
    <font>
      <b/>
      <sz val="10"/>
      <name val="Arial"/>
      <family val="2"/>
    </font>
    <font>
      <sz val="10"/>
      <name val="Arial"/>
      <family val="2"/>
    </font>
    <font>
      <sz val="8"/>
      <name val="Arial"/>
      <family val="2"/>
    </font>
    <font>
      <b/>
      <sz val="10"/>
      <color indexed="10"/>
      <name val="Arial"/>
      <family val="2"/>
    </font>
    <font>
      <sz val="10"/>
      <name val="Arial"/>
      <family val="2"/>
    </font>
    <font>
      <b/>
      <sz val="16"/>
      <name val="Arial"/>
      <family val="2"/>
    </font>
    <font>
      <b/>
      <sz val="10"/>
      <color indexed="56"/>
      <name val="Arial"/>
      <family val="2"/>
    </font>
    <font>
      <b/>
      <sz val="12"/>
      <name val="Arial"/>
      <family val="2"/>
    </font>
    <font>
      <b/>
      <sz val="10"/>
      <name val="Arial"/>
      <family val="2"/>
    </font>
    <font>
      <sz val="12"/>
      <name val="Times New Roman"/>
      <family val="1"/>
    </font>
    <font>
      <b/>
      <sz val="12"/>
      <name val="Times New Roman"/>
      <family val="1"/>
    </font>
    <font>
      <b/>
      <u/>
      <sz val="12"/>
      <name val="Times New Roman"/>
      <family val="1"/>
    </font>
    <font>
      <u/>
      <sz val="12"/>
      <name val="Times New Roman"/>
      <family val="1"/>
    </font>
    <font>
      <i/>
      <sz val="12"/>
      <name val="Times New Roman"/>
      <family val="1"/>
    </font>
    <font>
      <sz val="16"/>
      <name val="Arial"/>
      <family val="2"/>
    </font>
    <font>
      <i/>
      <sz val="10"/>
      <name val="Arial"/>
      <family val="2"/>
    </font>
    <font>
      <sz val="12"/>
      <name val="Arial"/>
      <family val="2"/>
    </font>
    <font>
      <b/>
      <i/>
      <sz val="12"/>
      <name val="Arial"/>
      <family val="2"/>
    </font>
    <font>
      <b/>
      <u/>
      <sz val="10"/>
      <color indexed="10"/>
      <name val="Arial"/>
      <family val="2"/>
    </font>
    <font>
      <u/>
      <sz val="8"/>
      <color indexed="48"/>
      <name val="Arial"/>
      <family val="2"/>
    </font>
    <font>
      <b/>
      <sz val="10"/>
      <color indexed="12"/>
      <name val="Arial"/>
      <family val="2"/>
    </font>
    <font>
      <b/>
      <sz val="10"/>
      <color rgb="FFFF0000"/>
      <name val="Arial"/>
      <family val="2"/>
    </font>
    <font>
      <sz val="10"/>
      <name val="Arial"/>
      <family val="2"/>
    </font>
    <font>
      <b/>
      <sz val="10"/>
      <color rgb="FF0000FF"/>
      <name val="Arial"/>
      <family val="2"/>
    </font>
    <font>
      <sz val="9"/>
      <name val="Arial"/>
      <family val="2"/>
    </font>
    <font>
      <b/>
      <sz val="9"/>
      <name val="Arial"/>
      <family val="2"/>
    </font>
    <font>
      <b/>
      <sz val="8"/>
      <name val="Arial"/>
      <family val="2"/>
    </font>
    <font>
      <sz val="9"/>
      <color indexed="81"/>
      <name val="Tahoma"/>
      <family val="2"/>
    </font>
    <font>
      <b/>
      <sz val="9"/>
      <color indexed="81"/>
      <name val="Tahoma"/>
      <family val="2"/>
    </font>
    <font>
      <b/>
      <sz val="9"/>
      <color rgb="FFFF0000"/>
      <name val="Arial"/>
      <family val="2"/>
    </font>
    <font>
      <sz val="10"/>
      <color rgb="FFFF0000"/>
      <name val="Arial"/>
      <family val="2"/>
    </font>
    <font>
      <sz val="10"/>
      <color rgb="FF0000FF"/>
      <name val="Arial"/>
      <family val="2"/>
    </font>
    <font>
      <b/>
      <i/>
      <sz val="10"/>
      <name val="Arial"/>
      <family val="2"/>
    </font>
    <font>
      <sz val="9"/>
      <color rgb="FF0000FF"/>
      <name val="Arial"/>
      <family val="2"/>
    </font>
  </fonts>
  <fills count="1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rgb="FF95B3D7"/>
        <bgColor indexed="64"/>
      </patternFill>
    </fill>
    <fill>
      <patternFill patternType="solid">
        <fgColor theme="6" tint="0.39997558519241921"/>
        <bgColor indexed="64"/>
      </patternFill>
    </fill>
    <fill>
      <patternFill patternType="solid">
        <fgColor rgb="FFFFC000"/>
        <bgColor indexed="64"/>
      </patternFill>
    </fill>
    <fill>
      <patternFill patternType="solid">
        <fgColor rgb="FF99CCFF"/>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s>
  <cellStyleXfs count="1">
    <xf numFmtId="0" fontId="0" fillId="0" borderId="0"/>
  </cellStyleXfs>
  <cellXfs count="404">
    <xf numFmtId="0" fontId="0" fillId="0" borderId="0" xfId="0"/>
    <xf numFmtId="164" fontId="0" fillId="0" borderId="0" xfId="0" applyNumberFormat="1"/>
    <xf numFmtId="0" fontId="1" fillId="0" borderId="0" xfId="0" applyFont="1"/>
    <xf numFmtId="165" fontId="0" fillId="0" borderId="0" xfId="0" applyNumberFormat="1"/>
    <xf numFmtId="3" fontId="0" fillId="0" borderId="0" xfId="0" applyNumberFormat="1"/>
    <xf numFmtId="164" fontId="0" fillId="0" borderId="0" xfId="0" applyNumberFormat="1" applyAlignment="1">
      <alignment horizontal="right"/>
    </xf>
    <xf numFmtId="0" fontId="1" fillId="0" borderId="0" xfId="0" applyFont="1" applyAlignment="1">
      <alignment horizontal="right" wrapText="1"/>
    </xf>
    <xf numFmtId="0" fontId="0" fillId="0" borderId="0" xfId="0" applyAlignment="1">
      <alignment vertical="top" wrapText="1"/>
    </xf>
    <xf numFmtId="0" fontId="4" fillId="0" borderId="0" xfId="0" applyFont="1"/>
    <xf numFmtId="0" fontId="5" fillId="0" borderId="0" xfId="0" applyFont="1"/>
    <xf numFmtId="0" fontId="0" fillId="0" borderId="0" xfId="0" applyAlignment="1">
      <alignment horizontal="left"/>
    </xf>
    <xf numFmtId="0" fontId="0" fillId="3" borderId="0" xfId="0" applyFill="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5" fillId="0" borderId="7" xfId="0" applyFont="1" applyBorder="1"/>
    <xf numFmtId="165" fontId="1" fillId="2" borderId="1" xfId="0" applyNumberFormat="1" applyFont="1" applyFill="1" applyBorder="1"/>
    <xf numFmtId="165" fontId="1" fillId="2" borderId="10" xfId="0" applyNumberFormat="1" applyFont="1" applyFill="1" applyBorder="1"/>
    <xf numFmtId="0" fontId="1" fillId="0" borderId="0" xfId="0" applyFont="1" applyAlignment="1">
      <alignment horizontal="center" wrapText="1"/>
    </xf>
    <xf numFmtId="0" fontId="7" fillId="4" borderId="11" xfId="0" applyFont="1" applyFill="1" applyBorder="1" applyAlignment="1">
      <alignment horizontal="left"/>
    </xf>
    <xf numFmtId="165" fontId="1" fillId="4" borderId="0" xfId="0" applyNumberFormat="1" applyFont="1" applyFill="1"/>
    <xf numFmtId="164" fontId="0" fillId="4" borderId="14" xfId="0" applyNumberFormat="1" applyFill="1" applyBorder="1" applyAlignment="1">
      <alignment horizontal="left"/>
    </xf>
    <xf numFmtId="0" fontId="0" fillId="4" borderId="15" xfId="0" applyFill="1" applyBorder="1"/>
    <xf numFmtId="165" fontId="0" fillId="4" borderId="15" xfId="0" applyNumberFormat="1" applyFill="1" applyBorder="1"/>
    <xf numFmtId="165" fontId="0" fillId="4" borderId="16" xfId="0" applyNumberFormat="1" applyFill="1" applyBorder="1"/>
    <xf numFmtId="0" fontId="0" fillId="4" borderId="0" xfId="0" applyFill="1"/>
    <xf numFmtId="0" fontId="0" fillId="4" borderId="5" xfId="0" applyFill="1" applyBorder="1"/>
    <xf numFmtId="165" fontId="1" fillId="4" borderId="1" xfId="0" applyNumberFormat="1" applyFont="1" applyFill="1" applyBorder="1"/>
    <xf numFmtId="0" fontId="1" fillId="4" borderId="1" xfId="0" applyFont="1" applyFill="1" applyBorder="1"/>
    <xf numFmtId="20" fontId="5" fillId="4" borderId="18" xfId="0" applyNumberFormat="1" applyFont="1" applyFill="1" applyBorder="1"/>
    <xf numFmtId="0" fontId="5" fillId="4" borderId="4" xfId="0" applyFont="1" applyFill="1" applyBorder="1"/>
    <xf numFmtId="0" fontId="5" fillId="4" borderId="3" xfId="0" applyFont="1" applyFill="1" applyBorder="1"/>
    <xf numFmtId="0" fontId="5" fillId="4" borderId="6" xfId="0" applyFont="1" applyFill="1" applyBorder="1"/>
    <xf numFmtId="0" fontId="12" fillId="3" borderId="12" xfId="0" applyFont="1" applyFill="1" applyBorder="1" applyAlignment="1">
      <alignment horizontal="left" indent="7"/>
    </xf>
    <xf numFmtId="0" fontId="12" fillId="3" borderId="11" xfId="0" applyFont="1" applyFill="1" applyBorder="1" applyAlignment="1">
      <alignment horizontal="left" indent="7"/>
    </xf>
    <xf numFmtId="0" fontId="13" fillId="3" borderId="11" xfId="0" applyFont="1" applyFill="1" applyBorder="1" applyAlignment="1">
      <alignment horizontal="left" indent="7"/>
    </xf>
    <xf numFmtId="0" fontId="11" fillId="3" borderId="11" xfId="0" applyFont="1" applyFill="1" applyBorder="1" applyAlignment="1">
      <alignment horizontal="left" indent="7"/>
    </xf>
    <xf numFmtId="0" fontId="10" fillId="3" borderId="11" xfId="0" applyFont="1" applyFill="1" applyBorder="1" applyAlignment="1">
      <alignment horizontal="left" indent="7"/>
    </xf>
    <xf numFmtId="0" fontId="11" fillId="3" borderId="11" xfId="0" applyFont="1" applyFill="1" applyBorder="1"/>
    <xf numFmtId="0" fontId="10" fillId="3" borderId="0" xfId="0" applyFont="1" applyFill="1" applyAlignment="1">
      <alignment horizontal="left" indent="7"/>
    </xf>
    <xf numFmtId="0" fontId="10" fillId="3" borderId="11" xfId="0" applyFont="1" applyFill="1" applyBorder="1" applyAlignment="1">
      <alignment horizontal="left" indent="15"/>
    </xf>
    <xf numFmtId="0" fontId="11" fillId="3" borderId="11" xfId="0" applyFont="1" applyFill="1" applyBorder="1" applyAlignment="1">
      <alignment horizontal="left" indent="15"/>
    </xf>
    <xf numFmtId="0" fontId="14" fillId="3" borderId="11" xfId="0" applyFont="1" applyFill="1" applyBorder="1" applyAlignment="1">
      <alignment horizontal="left" indent="15"/>
    </xf>
    <xf numFmtId="0" fontId="10" fillId="3" borderId="17" xfId="0" applyFont="1" applyFill="1" applyBorder="1" applyAlignment="1">
      <alignment horizontal="left" indent="7"/>
    </xf>
    <xf numFmtId="0" fontId="9" fillId="3" borderId="0" xfId="0" applyFont="1" applyFill="1"/>
    <xf numFmtId="0" fontId="11" fillId="3" borderId="0" xfId="0" applyFont="1" applyFill="1" applyAlignment="1">
      <alignment horizontal="left" indent="7"/>
    </xf>
    <xf numFmtId="3" fontId="1" fillId="2" borderId="7" xfId="0" applyNumberFormat="1" applyFont="1" applyFill="1" applyBorder="1" applyAlignment="1">
      <alignment horizontal="right"/>
    </xf>
    <xf numFmtId="3" fontId="1" fillId="2" borderId="21" xfId="0" applyNumberFormat="1" applyFont="1" applyFill="1" applyBorder="1" applyAlignment="1">
      <alignment horizontal="right"/>
    </xf>
    <xf numFmtId="164" fontId="1" fillId="2" borderId="13" xfId="0" applyNumberFormat="1" applyFont="1" applyFill="1" applyBorder="1" applyAlignment="1">
      <alignment horizontal="center" wrapText="1"/>
    </xf>
    <xf numFmtId="3" fontId="1" fillId="2" borderId="13" xfId="0" applyNumberFormat="1" applyFont="1" applyFill="1" applyBorder="1" applyAlignment="1">
      <alignment horizontal="center" wrapText="1"/>
    </xf>
    <xf numFmtId="164" fontId="1" fillId="2" borderId="22" xfId="0" applyNumberFormat="1" applyFont="1" applyFill="1" applyBorder="1" applyAlignment="1">
      <alignment horizontal="center" wrapText="1"/>
    </xf>
    <xf numFmtId="164" fontId="5" fillId="4" borderId="14" xfId="0" applyNumberFormat="1" applyFont="1" applyFill="1" applyBorder="1" applyAlignment="1">
      <alignment horizontal="left"/>
    </xf>
    <xf numFmtId="164" fontId="5" fillId="4" borderId="2" xfId="0" applyNumberFormat="1" applyFont="1" applyFill="1" applyBorder="1"/>
    <xf numFmtId="165" fontId="5" fillId="4" borderId="0" xfId="0" applyNumberFormat="1" applyFont="1" applyFill="1"/>
    <xf numFmtId="165" fontId="5" fillId="4" borderId="18" xfId="0" applyNumberFormat="1" applyFont="1" applyFill="1" applyBorder="1"/>
    <xf numFmtId="165" fontId="5" fillId="4" borderId="2" xfId="0" applyNumberFormat="1" applyFont="1" applyFill="1" applyBorder="1"/>
    <xf numFmtId="0" fontId="5" fillId="4" borderId="2" xfId="0" applyFont="1" applyFill="1" applyBorder="1"/>
    <xf numFmtId="165" fontId="5" fillId="4" borderId="15" xfId="0" applyNumberFormat="1" applyFont="1" applyFill="1" applyBorder="1" applyAlignment="1">
      <alignment vertical="top" wrapText="1"/>
    </xf>
    <xf numFmtId="0" fontId="5" fillId="0" borderId="0" xfId="0" applyFont="1" applyAlignment="1">
      <alignment vertical="top" wrapText="1"/>
    </xf>
    <xf numFmtId="0" fontId="5" fillId="4" borderId="15" xfId="0" applyFont="1" applyFill="1" applyBorder="1"/>
    <xf numFmtId="165" fontId="5" fillId="4" borderId="15" xfId="0" applyNumberFormat="1" applyFont="1" applyFill="1" applyBorder="1"/>
    <xf numFmtId="165" fontId="5" fillId="4" borderId="16" xfId="0" applyNumberFormat="1" applyFont="1" applyFill="1" applyBorder="1"/>
    <xf numFmtId="0" fontId="5" fillId="4" borderId="0" xfId="0" applyFont="1" applyFill="1"/>
    <xf numFmtId="0" fontId="5" fillId="4" borderId="17" xfId="0" applyFont="1" applyFill="1" applyBorder="1" applyAlignment="1">
      <alignment horizontal="left"/>
    </xf>
    <xf numFmtId="0" fontId="5" fillId="4" borderId="5" xfId="0" applyFont="1" applyFill="1" applyBorder="1"/>
    <xf numFmtId="0" fontId="5" fillId="0" borderId="0" xfId="0" applyFont="1" applyAlignment="1">
      <alignment horizontal="left"/>
    </xf>
    <xf numFmtId="165" fontId="5" fillId="0" borderId="0" xfId="0" applyNumberFormat="1" applyFont="1"/>
    <xf numFmtId="0" fontId="5" fillId="0" borderId="8" xfId="0" applyFont="1" applyBorder="1" applyAlignment="1">
      <alignment horizontal="center" wrapText="1"/>
    </xf>
    <xf numFmtId="0" fontId="5" fillId="0" borderId="1" xfId="0" applyFont="1" applyBorder="1" applyAlignment="1">
      <alignment horizontal="center" wrapText="1"/>
    </xf>
    <xf numFmtId="165" fontId="5" fillId="0" borderId="1" xfId="0" applyNumberFormat="1" applyFont="1" applyBorder="1" applyAlignment="1">
      <alignment horizontal="center" wrapText="1"/>
    </xf>
    <xf numFmtId="49" fontId="5" fillId="0" borderId="1" xfId="0" applyNumberFormat="1" applyFont="1" applyBorder="1" applyAlignment="1">
      <alignment horizontal="center" wrapText="1"/>
    </xf>
    <xf numFmtId="0" fontId="5" fillId="0" borderId="7" xfId="0" applyFont="1" applyBorder="1" applyAlignment="1">
      <alignment horizontal="center" wrapText="1"/>
    </xf>
    <xf numFmtId="0" fontId="5" fillId="0" borderId="0" xfId="0" applyFont="1" applyAlignment="1">
      <alignment horizontal="center" wrapText="1"/>
    </xf>
    <xf numFmtId="0" fontId="5" fillId="4" borderId="11" xfId="0" applyFont="1" applyFill="1" applyBorder="1" applyAlignment="1">
      <alignment horizontal="left"/>
    </xf>
    <xf numFmtId="164" fontId="5" fillId="4" borderId="18" xfId="0" applyNumberFormat="1" applyFont="1" applyFill="1" applyBorder="1"/>
    <xf numFmtId="165" fontId="5" fillId="4" borderId="25" xfId="0" applyNumberFormat="1" applyFont="1" applyFill="1" applyBorder="1"/>
    <xf numFmtId="0" fontId="15" fillId="5" borderId="24" xfId="0" applyFont="1" applyFill="1" applyBorder="1" applyAlignment="1">
      <alignment horizontal="left"/>
    </xf>
    <xf numFmtId="0" fontId="15" fillId="5" borderId="27" xfId="0" applyFont="1" applyFill="1" applyBorder="1" applyAlignment="1">
      <alignment horizontal="left"/>
    </xf>
    <xf numFmtId="0" fontId="6" fillId="5" borderId="24" xfId="0" applyFont="1" applyFill="1" applyBorder="1" applyAlignment="1">
      <alignment horizontal="left"/>
    </xf>
    <xf numFmtId="165" fontId="5" fillId="0" borderId="0" xfId="0" applyNumberFormat="1" applyFont="1" applyAlignment="1">
      <alignment vertical="top" wrapText="1"/>
    </xf>
    <xf numFmtId="0" fontId="4" fillId="0" borderId="0" xfId="0" applyFont="1" applyAlignment="1">
      <alignment wrapText="1"/>
    </xf>
    <xf numFmtId="0" fontId="5" fillId="0" borderId="8" xfId="0" applyFont="1" applyBorder="1" applyAlignment="1">
      <alignment horizontal="left" wrapText="1"/>
    </xf>
    <xf numFmtId="0" fontId="17" fillId="5" borderId="24" xfId="0" applyFont="1" applyFill="1" applyBorder="1" applyAlignment="1">
      <alignment horizontal="left"/>
    </xf>
    <xf numFmtId="164" fontId="0" fillId="6" borderId="0" xfId="0" applyNumberFormat="1" applyFill="1" applyAlignment="1">
      <alignment horizontal="right"/>
    </xf>
    <xf numFmtId="0" fontId="0" fillId="6" borderId="0" xfId="0" applyFill="1"/>
    <xf numFmtId="0" fontId="6" fillId="6" borderId="0" xfId="0" applyFont="1" applyFill="1" applyAlignment="1">
      <alignment horizontal="left"/>
    </xf>
    <xf numFmtId="0" fontId="2" fillId="6" borderId="0" xfId="0" applyFont="1" applyFill="1" applyAlignment="1">
      <alignment horizontal="left"/>
    </xf>
    <xf numFmtId="165" fontId="2" fillId="6" borderId="0" xfId="0" applyNumberFormat="1" applyFont="1" applyFill="1"/>
    <xf numFmtId="0" fontId="18" fillId="5" borderId="29" xfId="0" applyFont="1" applyFill="1" applyBorder="1" applyAlignment="1">
      <alignment horizontal="left"/>
    </xf>
    <xf numFmtId="0" fontId="19" fillId="2" borderId="12" xfId="0" applyFont="1" applyFill="1" applyBorder="1"/>
    <xf numFmtId="164" fontId="5" fillId="2" borderId="2" xfId="0" applyNumberFormat="1" applyFont="1" applyFill="1" applyBorder="1"/>
    <xf numFmtId="3" fontId="5" fillId="2" borderId="2" xfId="0" applyNumberFormat="1" applyFont="1" applyFill="1" applyBorder="1"/>
    <xf numFmtId="164" fontId="0" fillId="6" borderId="0" xfId="0" applyNumberFormat="1" applyFill="1"/>
    <xf numFmtId="3" fontId="0" fillId="6" borderId="0" xfId="0" applyNumberFormat="1" applyFill="1"/>
    <xf numFmtId="3" fontId="1" fillId="6" borderId="0" xfId="0" applyNumberFormat="1" applyFont="1" applyFill="1" applyAlignment="1">
      <alignment horizontal="right"/>
    </xf>
    <xf numFmtId="165" fontId="1" fillId="6" borderId="0" xfId="0" applyNumberFormat="1" applyFont="1" applyFill="1"/>
    <xf numFmtId="164" fontId="5" fillId="2" borderId="3" xfId="0" applyNumberFormat="1" applyFont="1" applyFill="1" applyBorder="1" applyAlignment="1">
      <alignment horizontal="right"/>
    </xf>
    <xf numFmtId="0" fontId="21" fillId="0" borderId="0" xfId="0" applyFont="1"/>
    <xf numFmtId="0" fontId="21" fillId="0" borderId="0" xfId="0" applyFont="1" applyAlignment="1">
      <alignment wrapText="1"/>
    </xf>
    <xf numFmtId="16" fontId="22" fillId="0" borderId="8" xfId="0" applyNumberFormat="1" applyFont="1" applyBorder="1" applyAlignment="1">
      <alignment horizontal="left"/>
    </xf>
    <xf numFmtId="166" fontId="22" fillId="0" borderId="1" xfId="0" applyNumberFormat="1" applyFont="1" applyBorder="1" applyAlignment="1">
      <alignment horizontal="left"/>
    </xf>
    <xf numFmtId="20" fontId="22" fillId="4" borderId="1" xfId="0" applyNumberFormat="1" applyFont="1" applyFill="1" applyBorder="1"/>
    <xf numFmtId="2" fontId="22" fillId="0" borderId="1" xfId="0" applyNumberFormat="1" applyFont="1" applyBorder="1"/>
    <xf numFmtId="2" fontId="22" fillId="3" borderId="1" xfId="0" applyNumberFormat="1" applyFont="1" applyFill="1" applyBorder="1"/>
    <xf numFmtId="4" fontId="22" fillId="0" borderId="1" xfId="0" applyNumberFormat="1" applyFont="1" applyBorder="1"/>
    <xf numFmtId="16" fontId="22" fillId="2" borderId="8" xfId="0" applyNumberFormat="1" applyFont="1" applyFill="1" applyBorder="1" applyAlignment="1">
      <alignment horizontal="left"/>
    </xf>
    <xf numFmtId="4" fontId="22" fillId="2" borderId="1" xfId="0" applyNumberFormat="1" applyFont="1" applyFill="1" applyBorder="1"/>
    <xf numFmtId="166" fontId="22" fillId="2" borderId="1" xfId="0" applyNumberFormat="1" applyFont="1" applyFill="1" applyBorder="1" applyAlignment="1">
      <alignment horizontal="left"/>
    </xf>
    <xf numFmtId="20" fontId="0" fillId="4" borderId="1" xfId="0" applyNumberFormat="1" applyFill="1" applyBorder="1"/>
    <xf numFmtId="2" fontId="0" fillId="3" borderId="1" xfId="0" applyNumberFormat="1" applyFill="1" applyBorder="1"/>
    <xf numFmtId="4" fontId="0" fillId="0" borderId="1" xfId="0" applyNumberFormat="1" applyBorder="1"/>
    <xf numFmtId="0" fontId="0" fillId="0" borderId="7" xfId="0" applyBorder="1"/>
    <xf numFmtId="20" fontId="23" fillId="4" borderId="1" xfId="0" applyNumberFormat="1" applyFont="1" applyFill="1" applyBorder="1"/>
    <xf numFmtId="2" fontId="23" fillId="3" borderId="1" xfId="0" applyNumberFormat="1" applyFont="1" applyFill="1" applyBorder="1"/>
    <xf numFmtId="0" fontId="23" fillId="0" borderId="7" xfId="0" applyFont="1" applyBorder="1"/>
    <xf numFmtId="16" fontId="24" fillId="0" borderId="8" xfId="0" applyNumberFormat="1" applyFont="1" applyBorder="1" applyAlignment="1">
      <alignment horizontal="left"/>
    </xf>
    <xf numFmtId="166" fontId="24" fillId="0" borderId="1" xfId="0" applyNumberFormat="1" applyFont="1" applyBorder="1" applyAlignment="1">
      <alignment horizontal="left"/>
    </xf>
    <xf numFmtId="20" fontId="24" fillId="4" borderId="1" xfId="0" applyNumberFormat="1" applyFont="1" applyFill="1" applyBorder="1"/>
    <xf numFmtId="2" fontId="24" fillId="0" borderId="1" xfId="0" applyNumberFormat="1" applyFont="1" applyBorder="1"/>
    <xf numFmtId="166" fontId="2" fillId="0" borderId="1" xfId="0" applyNumberFormat="1" applyFont="1" applyBorder="1" applyAlignment="1">
      <alignment horizontal="left"/>
    </xf>
    <xf numFmtId="0" fontId="2" fillId="0" borderId="0" xfId="0" applyFont="1"/>
    <xf numFmtId="165" fontId="1" fillId="0" borderId="1" xfId="0" applyNumberFormat="1" applyFont="1" applyBorder="1"/>
    <xf numFmtId="0" fontId="17" fillId="7" borderId="24" xfId="0" applyFont="1" applyFill="1" applyBorder="1" applyAlignment="1">
      <alignment horizontal="left"/>
    </xf>
    <xf numFmtId="165" fontId="5" fillId="8" borderId="1" xfId="0" applyNumberFormat="1" applyFont="1" applyFill="1" applyBorder="1" applyAlignment="1">
      <alignment vertical="top" wrapText="1"/>
    </xf>
    <xf numFmtId="165" fontId="5" fillId="8" borderId="1" xfId="0" applyNumberFormat="1" applyFont="1" applyFill="1" applyBorder="1"/>
    <xf numFmtId="0" fontId="15" fillId="0" borderId="24" xfId="0" applyFont="1" applyBorder="1" applyAlignment="1">
      <alignment horizontal="left"/>
    </xf>
    <xf numFmtId="2" fontId="23" fillId="0" borderId="1" xfId="0" applyNumberFormat="1" applyFont="1" applyBorder="1"/>
    <xf numFmtId="2" fontId="0" fillId="0" borderId="1" xfId="0" applyNumberFormat="1" applyBorder="1"/>
    <xf numFmtId="20" fontId="23" fillId="4" borderId="30" xfId="0" applyNumberFormat="1" applyFont="1" applyFill="1" applyBorder="1"/>
    <xf numFmtId="2" fontId="23" fillId="0" borderId="30" xfId="0" applyNumberFormat="1" applyFont="1" applyBorder="1"/>
    <xf numFmtId="165" fontId="2" fillId="0" borderId="1" xfId="0" applyNumberFormat="1" applyFont="1" applyBorder="1" applyAlignment="1">
      <alignment horizontal="center" wrapText="1"/>
    </xf>
    <xf numFmtId="0" fontId="3" fillId="0" borderId="0" xfId="0" applyFont="1"/>
    <xf numFmtId="0" fontId="2" fillId="0" borderId="7" xfId="0" applyFont="1" applyBorder="1"/>
    <xf numFmtId="0" fontId="25" fillId="6" borderId="0" xfId="0" applyFont="1" applyFill="1"/>
    <xf numFmtId="0" fontId="25" fillId="0" borderId="0" xfId="0" applyFont="1"/>
    <xf numFmtId="0" fontId="3" fillId="0" borderId="1" xfId="0" applyFont="1" applyBorder="1" applyAlignment="1">
      <alignment horizontal="center" wrapText="1"/>
    </xf>
    <xf numFmtId="165" fontId="3" fillId="0" borderId="1" xfId="0" applyNumberFormat="1" applyFont="1" applyBorder="1" applyAlignment="1">
      <alignment horizontal="center" wrapText="1"/>
    </xf>
    <xf numFmtId="49" fontId="3" fillId="0" borderId="1" xfId="0" applyNumberFormat="1" applyFont="1" applyBorder="1" applyAlignment="1">
      <alignment horizontal="center" wrapText="1"/>
    </xf>
    <xf numFmtId="0" fontId="3" fillId="4" borderId="0" xfId="0" applyFont="1" applyFill="1"/>
    <xf numFmtId="165" fontId="3" fillId="4" borderId="0" xfId="0" applyNumberFormat="1" applyFont="1" applyFill="1"/>
    <xf numFmtId="2" fontId="3" fillId="0" borderId="1" xfId="0" applyNumberFormat="1" applyFont="1" applyBorder="1"/>
    <xf numFmtId="20" fontId="3" fillId="0" borderId="1" xfId="0" applyNumberFormat="1" applyFont="1" applyBorder="1"/>
    <xf numFmtId="2" fontId="3" fillId="3" borderId="1" xfId="0" applyNumberFormat="1" applyFont="1" applyFill="1" applyBorder="1"/>
    <xf numFmtId="165" fontId="27" fillId="0" borderId="1" xfId="0" applyNumberFormat="1" applyFont="1" applyBorder="1"/>
    <xf numFmtId="0" fontId="3" fillId="0" borderId="7" xfId="0" applyFont="1" applyBorder="1"/>
    <xf numFmtId="2" fontId="24" fillId="3" borderId="1" xfId="0" applyNumberFormat="1" applyFont="1" applyFill="1" applyBorder="1"/>
    <xf numFmtId="165" fontId="2" fillId="0" borderId="0" xfId="0" applyNumberFormat="1" applyFont="1"/>
    <xf numFmtId="166" fontId="2" fillId="2" borderId="1" xfId="0" applyNumberFormat="1" applyFont="1" applyFill="1" applyBorder="1" applyAlignment="1">
      <alignment horizontal="left"/>
    </xf>
    <xf numFmtId="0" fontId="2" fillId="4" borderId="3" xfId="0" applyFont="1" applyFill="1" applyBorder="1"/>
    <xf numFmtId="0" fontId="2" fillId="0" borderId="7" xfId="0" applyFont="1" applyBorder="1" applyAlignment="1">
      <alignment wrapText="1"/>
    </xf>
    <xf numFmtId="0" fontId="2" fillId="0" borderId="0" xfId="0" applyFont="1" applyAlignment="1">
      <alignment horizontal="center" wrapText="1"/>
    </xf>
    <xf numFmtId="0" fontId="2" fillId="0" borderId="0" xfId="0" applyFont="1" applyAlignment="1">
      <alignment vertical="top" wrapText="1"/>
    </xf>
    <xf numFmtId="2" fontId="2" fillId="0" borderId="0" xfId="0" applyNumberFormat="1" applyFont="1"/>
    <xf numFmtId="0" fontId="2" fillId="0" borderId="0" xfId="0" applyFont="1" applyAlignment="1">
      <alignment wrapText="1"/>
    </xf>
    <xf numFmtId="0" fontId="1" fillId="0" borderId="0" xfId="0" applyFont="1" applyAlignment="1">
      <alignment wrapText="1"/>
    </xf>
    <xf numFmtId="0" fontId="2" fillId="0" borderId="4" xfId="0" applyFont="1" applyBorder="1"/>
    <xf numFmtId="16" fontId="2" fillId="0" borderId="8" xfId="0" applyNumberFormat="1" applyFont="1" applyBorder="1" applyAlignment="1">
      <alignment horizontal="left"/>
    </xf>
    <xf numFmtId="16" fontId="1" fillId="2" borderId="8" xfId="0" applyNumberFormat="1" applyFont="1" applyFill="1" applyBorder="1" applyAlignment="1">
      <alignment horizontal="left"/>
    </xf>
    <xf numFmtId="165" fontId="1" fillId="8" borderId="30" xfId="0" applyNumberFormat="1" applyFont="1" applyFill="1" applyBorder="1"/>
    <xf numFmtId="164" fontId="5" fillId="4" borderId="0" xfId="0" applyNumberFormat="1" applyFont="1" applyFill="1"/>
    <xf numFmtId="164" fontId="1" fillId="4" borderId="17" xfId="0" applyNumberFormat="1" applyFont="1" applyFill="1" applyBorder="1" applyAlignment="1">
      <alignment horizontal="left"/>
    </xf>
    <xf numFmtId="0" fontId="1" fillId="4" borderId="5" xfId="0" applyFont="1" applyFill="1" applyBorder="1"/>
    <xf numFmtId="165" fontId="1" fillId="4" borderId="5" xfId="0" applyNumberFormat="1" applyFont="1" applyFill="1" applyBorder="1"/>
    <xf numFmtId="165" fontId="1" fillId="8" borderId="10" xfId="0" applyNumberFormat="1" applyFont="1" applyFill="1" applyBorder="1" applyAlignment="1">
      <alignment horizontal="right"/>
    </xf>
    <xf numFmtId="0" fontId="1" fillId="4" borderId="17" xfId="0" applyFont="1" applyFill="1" applyBorder="1" applyAlignment="1">
      <alignment horizontal="left"/>
    </xf>
    <xf numFmtId="165" fontId="1" fillId="4" borderId="23" xfId="0" applyNumberFormat="1" applyFont="1" applyFill="1" applyBorder="1"/>
    <xf numFmtId="0" fontId="1" fillId="2" borderId="8" xfId="0" applyFont="1" applyFill="1" applyBorder="1"/>
    <xf numFmtId="0" fontId="1" fillId="2" borderId="9" xfId="0" applyFont="1" applyFill="1" applyBorder="1"/>
    <xf numFmtId="4" fontId="1" fillId="9" borderId="1" xfId="0" applyNumberFormat="1" applyFont="1" applyFill="1" applyBorder="1"/>
    <xf numFmtId="4" fontId="1" fillId="0" borderId="1" xfId="0" applyNumberFormat="1" applyFont="1" applyBorder="1"/>
    <xf numFmtId="0" fontId="30" fillId="2" borderId="8" xfId="0" applyFont="1" applyFill="1" applyBorder="1" applyAlignment="1">
      <alignment wrapText="1"/>
    </xf>
    <xf numFmtId="4" fontId="0" fillId="0" borderId="32" xfId="0" applyNumberFormat="1" applyBorder="1"/>
    <xf numFmtId="0" fontId="0" fillId="0" borderId="39" xfId="0" applyBorder="1"/>
    <xf numFmtId="0" fontId="2" fillId="0" borderId="34" xfId="0" applyFont="1" applyBorder="1" applyAlignment="1">
      <alignment wrapText="1"/>
    </xf>
    <xf numFmtId="0" fontId="2" fillId="0" borderId="34" xfId="0" applyFont="1" applyBorder="1"/>
    <xf numFmtId="16" fontId="2" fillId="2" borderId="8" xfId="0" applyNumberFormat="1" applyFont="1" applyFill="1" applyBorder="1" applyAlignment="1">
      <alignment horizontal="left"/>
    </xf>
    <xf numFmtId="164" fontId="1" fillId="0" borderId="0" xfId="0" applyNumberFormat="1" applyFont="1"/>
    <xf numFmtId="0" fontId="6" fillId="0" borderId="0" xfId="0" applyFont="1" applyAlignment="1">
      <alignment horizontal="center"/>
    </xf>
    <xf numFmtId="0" fontId="6" fillId="0" borderId="0" xfId="0" applyFont="1" applyAlignment="1">
      <alignment horizontal="left"/>
    </xf>
    <xf numFmtId="0" fontId="3" fillId="0" borderId="8" xfId="0" applyFont="1" applyBorder="1" applyAlignment="1">
      <alignment horizontal="center" wrapText="1"/>
    </xf>
    <xf numFmtId="0" fontId="3" fillId="0" borderId="11" xfId="0" applyFont="1" applyBorder="1" applyAlignment="1">
      <alignment horizontal="left"/>
    </xf>
    <xf numFmtId="165" fontId="3" fillId="0" borderId="0" xfId="0" applyNumberFormat="1" applyFont="1"/>
    <xf numFmtId="16" fontId="3" fillId="0" borderId="8" xfId="0" applyNumberFormat="1" applyFont="1" applyBorder="1" applyAlignment="1">
      <alignment horizontal="left"/>
    </xf>
    <xf numFmtId="166" fontId="3" fillId="0" borderId="1" xfId="0" applyNumberFormat="1" applyFont="1" applyBorder="1" applyAlignment="1">
      <alignment horizontal="left"/>
    </xf>
    <xf numFmtId="164" fontId="25" fillId="0" borderId="0" xfId="0" applyNumberFormat="1" applyFont="1"/>
    <xf numFmtId="164" fontId="2" fillId="0" borderId="0" xfId="0" applyNumberFormat="1" applyFont="1"/>
    <xf numFmtId="164" fontId="5" fillId="0" borderId="0" xfId="0" applyNumberFormat="1" applyFont="1"/>
    <xf numFmtId="0" fontId="5" fillId="0" borderId="0" xfId="0" applyFont="1" applyAlignment="1">
      <alignment horizontal="left" wrapText="1"/>
    </xf>
    <xf numFmtId="0" fontId="0" fillId="0" borderId="0" xfId="0" applyAlignment="1">
      <alignment wrapText="1"/>
    </xf>
    <xf numFmtId="0" fontId="3" fillId="0" borderId="0" xfId="0" applyFont="1" applyAlignment="1">
      <alignment horizontal="left"/>
    </xf>
    <xf numFmtId="20" fontId="2" fillId="4" borderId="1" xfId="0" applyNumberFormat="1" applyFont="1" applyFill="1" applyBorder="1"/>
    <xf numFmtId="2" fontId="2" fillId="0" borderId="1" xfId="0" applyNumberFormat="1" applyFont="1" applyBorder="1"/>
    <xf numFmtId="0" fontId="2" fillId="4" borderId="4" xfId="0" applyFont="1" applyFill="1" applyBorder="1"/>
    <xf numFmtId="0" fontId="31" fillId="0" borderId="7" xfId="0" applyFont="1" applyBorder="1"/>
    <xf numFmtId="0" fontId="2" fillId="4" borderId="6" xfId="0" applyFont="1" applyFill="1" applyBorder="1"/>
    <xf numFmtId="0" fontId="2" fillId="0" borderId="7" xfId="0" applyFont="1" applyBorder="1" applyAlignment="1">
      <alignment horizontal="center" wrapText="1"/>
    </xf>
    <xf numFmtId="0" fontId="2" fillId="4" borderId="4" xfId="0" applyFont="1" applyFill="1" applyBorder="1" applyAlignment="1">
      <alignment vertical="top" wrapText="1"/>
    </xf>
    <xf numFmtId="0" fontId="32" fillId="0" borderId="34" xfId="0" applyFont="1" applyBorder="1" applyAlignment="1">
      <alignment wrapText="1"/>
    </xf>
    <xf numFmtId="16" fontId="2" fillId="0" borderId="34" xfId="0" applyNumberFormat="1" applyFont="1" applyBorder="1" applyAlignment="1">
      <alignment horizontal="left"/>
    </xf>
    <xf numFmtId="0" fontId="31" fillId="0" borderId="34" xfId="0" applyFont="1" applyBorder="1"/>
    <xf numFmtId="0" fontId="31" fillId="0" borderId="7" xfId="0" applyFont="1" applyBorder="1" applyAlignment="1">
      <alignment wrapText="1"/>
    </xf>
    <xf numFmtId="0" fontId="2" fillId="0" borderId="8" xfId="0" applyFont="1" applyBorder="1" applyAlignment="1">
      <alignment horizontal="center" wrapText="1"/>
    </xf>
    <xf numFmtId="164" fontId="2" fillId="4" borderId="14" xfId="0" applyNumberFormat="1" applyFont="1" applyFill="1" applyBorder="1" applyAlignment="1">
      <alignment horizontal="left"/>
    </xf>
    <xf numFmtId="0" fontId="2" fillId="0" borderId="0" xfId="0" applyFont="1" applyAlignment="1">
      <alignment horizontal="left"/>
    </xf>
    <xf numFmtId="0" fontId="2" fillId="4" borderId="17" xfId="0" applyFont="1" applyFill="1" applyBorder="1" applyAlignment="1">
      <alignment horizontal="left"/>
    </xf>
    <xf numFmtId="4" fontId="2" fillId="0" borderId="1" xfId="0" applyNumberFormat="1" applyFont="1" applyBorder="1"/>
    <xf numFmtId="0" fontId="22" fillId="0" borderId="0" xfId="0" applyFont="1"/>
    <xf numFmtId="0" fontId="2" fillId="4" borderId="7" xfId="0" applyFont="1" applyFill="1" applyBorder="1"/>
    <xf numFmtId="0" fontId="32" fillId="0" borderId="7" xfId="0" applyFont="1" applyBorder="1"/>
    <xf numFmtId="2" fontId="2" fillId="3" borderId="1" xfId="0" applyNumberFormat="1" applyFont="1" applyFill="1" applyBorder="1"/>
    <xf numFmtId="0" fontId="33" fillId="0" borderId="0" xfId="0" applyFont="1"/>
    <xf numFmtId="0" fontId="32" fillId="0" borderId="34" xfId="0" applyFont="1" applyBorder="1"/>
    <xf numFmtId="164" fontId="22" fillId="0" borderId="0" xfId="0" applyNumberFormat="1" applyFont="1"/>
    <xf numFmtId="0" fontId="31" fillId="0" borderId="34" xfId="0" applyFont="1" applyBorder="1" applyAlignment="1">
      <alignment wrapText="1"/>
    </xf>
    <xf numFmtId="0" fontId="2" fillId="0" borderId="40" xfId="0" applyFont="1" applyBorder="1"/>
    <xf numFmtId="0" fontId="5" fillId="0" borderId="41" xfId="0" applyFont="1" applyBorder="1" applyAlignment="1">
      <alignment horizontal="center" wrapText="1"/>
    </xf>
    <xf numFmtId="0" fontId="5" fillId="0" borderId="42" xfId="0" applyFont="1" applyBorder="1" applyAlignment="1">
      <alignment horizontal="center" wrapText="1"/>
    </xf>
    <xf numFmtId="165" fontId="5" fillId="0" borderId="42" xfId="0" applyNumberFormat="1" applyFont="1" applyBorder="1" applyAlignment="1">
      <alignment horizontal="center" wrapText="1"/>
    </xf>
    <xf numFmtId="165" fontId="2" fillId="0" borderId="42" xfId="0" applyNumberFormat="1" applyFont="1" applyBorder="1" applyAlignment="1">
      <alignment horizontal="center" wrapText="1"/>
    </xf>
    <xf numFmtId="49" fontId="5" fillId="0" borderId="42" xfId="0" applyNumberFormat="1" applyFont="1" applyBorder="1" applyAlignment="1">
      <alignment horizontal="center" wrapText="1"/>
    </xf>
    <xf numFmtId="165" fontId="1" fillId="0" borderId="42" xfId="0" applyNumberFormat="1" applyFont="1" applyBorder="1" applyAlignment="1">
      <alignment horizontal="center" wrapText="1"/>
    </xf>
    <xf numFmtId="0" fontId="2" fillId="0" borderId="43" xfId="0" applyFont="1" applyBorder="1" applyAlignment="1">
      <alignment horizontal="center" wrapText="1"/>
    </xf>
    <xf numFmtId="0" fontId="31" fillId="0" borderId="45" xfId="0" applyFont="1" applyBorder="1"/>
    <xf numFmtId="166" fontId="22" fillId="0" borderId="32" xfId="0" applyNumberFormat="1" applyFont="1" applyBorder="1" applyAlignment="1">
      <alignment horizontal="left"/>
    </xf>
    <xf numFmtId="166" fontId="2" fillId="0" borderId="32" xfId="0" applyNumberFormat="1" applyFont="1" applyBorder="1" applyAlignment="1">
      <alignment horizontal="left"/>
    </xf>
    <xf numFmtId="166" fontId="24" fillId="0" borderId="32" xfId="0" applyNumberFormat="1" applyFont="1" applyBorder="1" applyAlignment="1">
      <alignment horizontal="left"/>
    </xf>
    <xf numFmtId="20" fontId="22" fillId="4" borderId="8" xfId="0" applyNumberFormat="1" applyFont="1" applyFill="1" applyBorder="1"/>
    <xf numFmtId="20" fontId="2" fillId="4" borderId="8" xfId="0" applyNumberFormat="1" applyFont="1" applyFill="1" applyBorder="1"/>
    <xf numFmtId="20" fontId="24" fillId="4" borderId="8" xfId="0" applyNumberFormat="1" applyFont="1" applyFill="1" applyBorder="1"/>
    <xf numFmtId="20" fontId="0" fillId="4" borderId="8" xfId="0" applyNumberFormat="1" applyFill="1" applyBorder="1"/>
    <xf numFmtId="4" fontId="2" fillId="0" borderId="32" xfId="0" applyNumberFormat="1" applyFont="1" applyBorder="1"/>
    <xf numFmtId="4" fontId="24" fillId="0" borderId="32" xfId="0" applyNumberFormat="1" applyFont="1" applyBorder="1"/>
    <xf numFmtId="165" fontId="1" fillId="0" borderId="30" xfId="0" applyNumberFormat="1" applyFont="1" applyBorder="1"/>
    <xf numFmtId="0" fontId="31" fillId="0" borderId="48" xfId="0" applyFont="1" applyBorder="1"/>
    <xf numFmtId="2" fontId="22" fillId="0" borderId="30" xfId="0" applyNumberFormat="1" applyFont="1" applyBorder="1"/>
    <xf numFmtId="0" fontId="2" fillId="0" borderId="49" xfId="0" applyFont="1" applyBorder="1"/>
    <xf numFmtId="0" fontId="5" fillId="0" borderId="50" xfId="0" applyFont="1" applyBorder="1" applyAlignment="1">
      <alignment horizontal="center" wrapText="1"/>
    </xf>
    <xf numFmtId="0" fontId="5" fillId="0" borderId="19" xfId="0" applyFont="1" applyBorder="1" applyAlignment="1">
      <alignment horizontal="center" wrapText="1"/>
    </xf>
    <xf numFmtId="165" fontId="5" fillId="0" borderId="19" xfId="0" applyNumberFormat="1" applyFont="1" applyBorder="1" applyAlignment="1">
      <alignment horizontal="center" wrapText="1"/>
    </xf>
    <xf numFmtId="165" fontId="2" fillId="0" borderId="19" xfId="0" applyNumberFormat="1" applyFont="1" applyBorder="1" applyAlignment="1">
      <alignment horizontal="center" wrapText="1"/>
    </xf>
    <xf numFmtId="49" fontId="5" fillId="0" borderId="19" xfId="0" applyNumberFormat="1" applyFont="1" applyBorder="1" applyAlignment="1">
      <alignment horizontal="center" wrapText="1"/>
    </xf>
    <xf numFmtId="0" fontId="2" fillId="0" borderId="38" xfId="0" applyFont="1" applyBorder="1" applyAlignment="1">
      <alignment horizontal="center" wrapText="1"/>
    </xf>
    <xf numFmtId="16" fontId="2" fillId="0" borderId="35" xfId="0" applyNumberFormat="1" applyFont="1" applyBorder="1" applyAlignment="1">
      <alignment horizontal="left"/>
    </xf>
    <xf numFmtId="20" fontId="0" fillId="4" borderId="30" xfId="0" applyNumberFormat="1" applyFill="1" applyBorder="1"/>
    <xf numFmtId="2" fontId="0" fillId="3" borderId="30" xfId="0" applyNumberFormat="1" applyFill="1" applyBorder="1"/>
    <xf numFmtId="16" fontId="1" fillId="2" borderId="35" xfId="0" applyNumberFormat="1" applyFont="1" applyFill="1" applyBorder="1" applyAlignment="1">
      <alignment horizontal="left"/>
    </xf>
    <xf numFmtId="16" fontId="2" fillId="0" borderId="9" xfId="0" applyNumberFormat="1" applyFont="1" applyBorder="1" applyAlignment="1">
      <alignment horizontal="left"/>
    </xf>
    <xf numFmtId="20" fontId="22" fillId="4" borderId="10" xfId="0" applyNumberFormat="1" applyFont="1" applyFill="1" applyBorder="1"/>
    <xf numFmtId="2" fontId="22" fillId="3" borderId="10" xfId="0" applyNumberFormat="1" applyFont="1" applyFill="1" applyBorder="1"/>
    <xf numFmtId="2" fontId="22" fillId="0" borderId="10" xfId="0" applyNumberFormat="1" applyFont="1" applyBorder="1"/>
    <xf numFmtId="0" fontId="0" fillId="0" borderId="36" xfId="0" applyBorder="1"/>
    <xf numFmtId="0" fontId="2" fillId="0" borderId="36" xfId="0" applyFont="1" applyBorder="1"/>
    <xf numFmtId="0" fontId="32" fillId="0" borderId="40" xfId="0" applyFont="1" applyBorder="1"/>
    <xf numFmtId="0" fontId="32" fillId="0" borderId="45" xfId="0" applyFont="1" applyBorder="1" applyAlignment="1">
      <alignment wrapText="1"/>
    </xf>
    <xf numFmtId="0" fontId="2" fillId="4" borderId="51" xfId="0" applyFont="1" applyFill="1" applyBorder="1" applyAlignment="1">
      <alignment horizontal="left"/>
    </xf>
    <xf numFmtId="0" fontId="5" fillId="4" borderId="23" xfId="0" applyFont="1" applyFill="1" applyBorder="1"/>
    <xf numFmtId="165" fontId="5" fillId="4" borderId="23" xfId="0" applyNumberFormat="1" applyFont="1" applyFill="1" applyBorder="1"/>
    <xf numFmtId="0" fontId="2" fillId="4" borderId="47" xfId="0" applyFont="1" applyFill="1" applyBorder="1"/>
    <xf numFmtId="0" fontId="5" fillId="4" borderId="46" xfId="0" applyFont="1" applyFill="1" applyBorder="1" applyAlignment="1">
      <alignment horizontal="left"/>
    </xf>
    <xf numFmtId="0" fontId="2" fillId="4" borderId="52" xfId="0" applyFont="1" applyFill="1" applyBorder="1"/>
    <xf numFmtId="165" fontId="5" fillId="0" borderId="23" xfId="0" applyNumberFormat="1" applyFont="1" applyBorder="1"/>
    <xf numFmtId="16" fontId="22" fillId="0" borderId="35" xfId="0" applyNumberFormat="1" applyFont="1" applyBorder="1" applyAlignment="1">
      <alignment horizontal="left"/>
    </xf>
    <xf numFmtId="20" fontId="22" fillId="4" borderId="35" xfId="0" applyNumberFormat="1" applyFont="1" applyFill="1" applyBorder="1"/>
    <xf numFmtId="20" fontId="22" fillId="4" borderId="30" xfId="0" applyNumberFormat="1" applyFont="1" applyFill="1" applyBorder="1"/>
    <xf numFmtId="2" fontId="22" fillId="3" borderId="30" xfId="0" applyNumberFormat="1" applyFont="1" applyFill="1" applyBorder="1"/>
    <xf numFmtId="2" fontId="22" fillId="0" borderId="44" xfId="0" applyNumberFormat="1" applyFont="1" applyBorder="1"/>
    <xf numFmtId="4" fontId="22" fillId="0" borderId="32" xfId="0" applyNumberFormat="1" applyFont="1" applyBorder="1"/>
    <xf numFmtId="16" fontId="22" fillId="0" borderId="9" xfId="0" applyNumberFormat="1" applyFont="1" applyBorder="1" applyAlignment="1">
      <alignment horizontal="left"/>
    </xf>
    <xf numFmtId="16" fontId="22" fillId="0" borderId="34" xfId="0" applyNumberFormat="1" applyFont="1" applyBorder="1" applyAlignment="1">
      <alignment horizontal="left"/>
    </xf>
    <xf numFmtId="0" fontId="2" fillId="0" borderId="47" xfId="0" applyFont="1" applyBorder="1" applyAlignment="1">
      <alignment wrapText="1"/>
    </xf>
    <xf numFmtId="20" fontId="2" fillId="4" borderId="10" xfId="0" applyNumberFormat="1" applyFont="1" applyFill="1" applyBorder="1"/>
    <xf numFmtId="2" fontId="2" fillId="0" borderId="10" xfId="0" applyNumberFormat="1" applyFont="1" applyBorder="1"/>
    <xf numFmtId="164" fontId="0" fillId="4" borderId="0" xfId="0" applyNumberFormat="1" applyFill="1"/>
    <xf numFmtId="165" fontId="0" fillId="4" borderId="0" xfId="0" applyNumberFormat="1" applyFill="1"/>
    <xf numFmtId="16" fontId="22" fillId="2" borderId="9" xfId="0" applyNumberFormat="1" applyFont="1" applyFill="1" applyBorder="1" applyAlignment="1">
      <alignment horizontal="left"/>
    </xf>
    <xf numFmtId="4" fontId="22" fillId="0" borderId="10" xfId="0" applyNumberFormat="1" applyFont="1" applyBorder="1"/>
    <xf numFmtId="0" fontId="31" fillId="0" borderId="21" xfId="0" applyFont="1" applyBorder="1"/>
    <xf numFmtId="165" fontId="2" fillId="4" borderId="23" xfId="0" applyNumberFormat="1" applyFont="1" applyFill="1" applyBorder="1"/>
    <xf numFmtId="49" fontId="6" fillId="5" borderId="24" xfId="0" applyNumberFormat="1" applyFont="1" applyFill="1" applyBorder="1" applyAlignment="1">
      <alignment horizontal="left"/>
    </xf>
    <xf numFmtId="0" fontId="2" fillId="0" borderId="37" xfId="0" applyFont="1" applyBorder="1"/>
    <xf numFmtId="16" fontId="24" fillId="0" borderId="35" xfId="0" applyNumberFormat="1" applyFont="1" applyBorder="1" applyAlignment="1">
      <alignment horizontal="left"/>
    </xf>
    <xf numFmtId="0" fontId="1" fillId="0" borderId="34" xfId="0" applyFont="1" applyBorder="1"/>
    <xf numFmtId="166" fontId="2" fillId="0" borderId="30" xfId="0" applyNumberFormat="1" applyFont="1" applyBorder="1" applyAlignment="1">
      <alignment horizontal="left"/>
    </xf>
    <xf numFmtId="166" fontId="22" fillId="0" borderId="30" xfId="0" applyNumberFormat="1" applyFont="1" applyBorder="1" applyAlignment="1">
      <alignment horizontal="left"/>
    </xf>
    <xf numFmtId="166" fontId="2" fillId="0" borderId="35" xfId="0" applyNumberFormat="1" applyFont="1" applyBorder="1" applyAlignment="1">
      <alignment horizontal="left"/>
    </xf>
    <xf numFmtId="166" fontId="22" fillId="0" borderId="35" xfId="0" applyNumberFormat="1" applyFont="1" applyBorder="1" applyAlignment="1">
      <alignment horizontal="left"/>
    </xf>
    <xf numFmtId="166" fontId="24" fillId="0" borderId="35" xfId="0" applyNumberFormat="1" applyFont="1" applyBorder="1" applyAlignment="1">
      <alignment horizontal="left"/>
    </xf>
    <xf numFmtId="2" fontId="2" fillId="0" borderId="32" xfId="0" applyNumberFormat="1" applyFont="1" applyBorder="1"/>
    <xf numFmtId="0" fontId="5" fillId="10" borderId="42" xfId="0" applyFont="1" applyFill="1" applyBorder="1" applyAlignment="1">
      <alignment horizontal="center" wrapText="1"/>
    </xf>
    <xf numFmtId="16" fontId="22" fillId="0" borderId="45" xfId="0" applyNumberFormat="1" applyFont="1" applyBorder="1" applyAlignment="1">
      <alignment horizontal="left"/>
    </xf>
    <xf numFmtId="165" fontId="24" fillId="0" borderId="1" xfId="0" applyNumberFormat="1" applyFont="1" applyBorder="1"/>
    <xf numFmtId="4" fontId="24" fillId="0" borderId="1" xfId="0" applyNumberFormat="1" applyFont="1" applyBorder="1"/>
    <xf numFmtId="4" fontId="22" fillId="0" borderId="30" xfId="0" applyNumberFormat="1" applyFont="1" applyBorder="1"/>
    <xf numFmtId="0" fontId="5" fillId="10" borderId="19" xfId="0" applyFont="1" applyFill="1" applyBorder="1" applyAlignment="1">
      <alignment horizontal="center" wrapText="1"/>
    </xf>
    <xf numFmtId="0" fontId="5" fillId="10" borderId="1" xfId="0" applyFont="1" applyFill="1" applyBorder="1" applyAlignment="1">
      <alignment horizontal="center" wrapText="1"/>
    </xf>
    <xf numFmtId="20" fontId="2" fillId="4" borderId="19" xfId="0" applyNumberFormat="1" applyFont="1" applyFill="1" applyBorder="1"/>
    <xf numFmtId="4" fontId="2" fillId="2" borderId="1" xfId="0" applyNumberFormat="1" applyFont="1" applyFill="1" applyBorder="1"/>
    <xf numFmtId="165" fontId="1" fillId="7" borderId="10" xfId="0" applyNumberFormat="1" applyFont="1" applyFill="1" applyBorder="1"/>
    <xf numFmtId="0" fontId="2" fillId="0" borderId="1" xfId="0" applyFont="1" applyBorder="1" applyAlignment="1">
      <alignment horizontal="center" wrapText="1"/>
    </xf>
    <xf numFmtId="49" fontId="2" fillId="0" borderId="1" xfId="0" applyNumberFormat="1" applyFont="1" applyBorder="1" applyAlignment="1">
      <alignment horizontal="center" wrapText="1"/>
    </xf>
    <xf numFmtId="165" fontId="5" fillId="8" borderId="23" xfId="0" applyNumberFormat="1" applyFont="1" applyFill="1" applyBorder="1"/>
    <xf numFmtId="16" fontId="1" fillId="8" borderId="35" xfId="0" applyNumberFormat="1" applyFont="1" applyFill="1" applyBorder="1" applyAlignment="1">
      <alignment horizontal="left"/>
    </xf>
    <xf numFmtId="164" fontId="5" fillId="8" borderId="0" xfId="0" applyNumberFormat="1" applyFont="1" applyFill="1"/>
    <xf numFmtId="165" fontId="5" fillId="8" borderId="0" xfId="0" applyNumberFormat="1" applyFont="1" applyFill="1"/>
    <xf numFmtId="20" fontId="5" fillId="8" borderId="30" xfId="0" applyNumberFormat="1" applyFont="1" applyFill="1" applyBorder="1"/>
    <xf numFmtId="20" fontId="5" fillId="8" borderId="0" xfId="0" applyNumberFormat="1" applyFont="1" applyFill="1"/>
    <xf numFmtId="164" fontId="5" fillId="8" borderId="14" xfId="0" applyNumberFormat="1" applyFont="1" applyFill="1" applyBorder="1" applyAlignment="1">
      <alignment horizontal="left"/>
    </xf>
    <xf numFmtId="0" fontId="5" fillId="8" borderId="15" xfId="0" applyFont="1" applyFill="1" applyBorder="1"/>
    <xf numFmtId="165" fontId="5" fillId="8" borderId="15" xfId="0" applyNumberFormat="1" applyFont="1" applyFill="1" applyBorder="1"/>
    <xf numFmtId="20" fontId="5" fillId="8" borderId="19" xfId="0" applyNumberFormat="1" applyFont="1" applyFill="1" applyBorder="1"/>
    <xf numFmtId="20" fontId="5" fillId="8" borderId="20" xfId="0" applyNumberFormat="1" applyFont="1" applyFill="1" applyBorder="1"/>
    <xf numFmtId="165" fontId="5" fillId="8" borderId="16" xfId="0" applyNumberFormat="1" applyFont="1" applyFill="1" applyBorder="1"/>
    <xf numFmtId="164" fontId="1" fillId="8" borderId="17" xfId="0" applyNumberFormat="1" applyFont="1" applyFill="1" applyBorder="1" applyAlignment="1">
      <alignment horizontal="left"/>
    </xf>
    <xf numFmtId="0" fontId="1" fillId="8" borderId="5" xfId="0" applyFont="1" applyFill="1" applyBorder="1"/>
    <xf numFmtId="165" fontId="1" fillId="8" borderId="5" xfId="0" applyNumberFormat="1" applyFont="1" applyFill="1" applyBorder="1"/>
    <xf numFmtId="165" fontId="1" fillId="8" borderId="26" xfId="0" applyNumberFormat="1" applyFont="1" applyFill="1" applyBorder="1"/>
    <xf numFmtId="0" fontId="15" fillId="7" borderId="24" xfId="0" applyFont="1" applyFill="1" applyBorder="1" applyAlignment="1">
      <alignment horizontal="left"/>
    </xf>
    <xf numFmtId="165" fontId="2" fillId="0" borderId="1" xfId="0" applyNumberFormat="1" applyFont="1" applyBorder="1"/>
    <xf numFmtId="4" fontId="1" fillId="0" borderId="32" xfId="0" applyNumberFormat="1" applyFont="1" applyBorder="1"/>
    <xf numFmtId="0" fontId="23" fillId="0" borderId="30" xfId="0" applyFont="1" applyBorder="1"/>
    <xf numFmtId="16" fontId="2" fillId="0" borderId="50" xfId="0" applyNumberFormat="1" applyFont="1" applyBorder="1" applyAlignment="1">
      <alignment horizontal="left"/>
    </xf>
    <xf numFmtId="166" fontId="2" fillId="0" borderId="42" xfId="0" applyNumberFormat="1" applyFont="1" applyBorder="1" applyAlignment="1">
      <alignment horizontal="left"/>
    </xf>
    <xf numFmtId="2" fontId="2" fillId="0" borderId="19" xfId="0" applyNumberFormat="1" applyFont="1" applyBorder="1"/>
    <xf numFmtId="16" fontId="2" fillId="0" borderId="1" xfId="0" applyNumberFormat="1" applyFont="1" applyBorder="1" applyAlignment="1">
      <alignment horizontal="left"/>
    </xf>
    <xf numFmtId="0" fontId="0" fillId="0" borderId="44" xfId="0" applyBorder="1"/>
    <xf numFmtId="0" fontId="2" fillId="0" borderId="53" xfId="0" applyFont="1" applyBorder="1"/>
    <xf numFmtId="166" fontId="2" fillId="0" borderId="10" xfId="0" applyNumberFormat="1" applyFont="1" applyBorder="1" applyAlignment="1">
      <alignment horizontal="left"/>
    </xf>
    <xf numFmtId="0" fontId="0" fillId="0" borderId="46" xfId="0" applyBorder="1"/>
    <xf numFmtId="0" fontId="22" fillId="0" borderId="30" xfId="0" applyFont="1" applyBorder="1"/>
    <xf numFmtId="0" fontId="2" fillId="0" borderId="30" xfId="0" applyFont="1" applyBorder="1"/>
    <xf numFmtId="0" fontId="22" fillId="0" borderId="1" xfId="0" applyFont="1" applyBorder="1"/>
    <xf numFmtId="0" fontId="2" fillId="0" borderId="1" xfId="0" applyFont="1" applyBorder="1"/>
    <xf numFmtId="165" fontId="24" fillId="0" borderId="30" xfId="0" applyNumberFormat="1" applyFont="1" applyBorder="1"/>
    <xf numFmtId="0" fontId="5" fillId="4" borderId="18" xfId="0" applyFont="1" applyFill="1" applyBorder="1"/>
    <xf numFmtId="0" fontId="5" fillId="4" borderId="15" xfId="0" applyFont="1" applyFill="1" applyBorder="1" applyAlignment="1">
      <alignment vertical="top" wrapText="1"/>
    </xf>
    <xf numFmtId="0" fontId="24" fillId="0" borderId="1" xfId="0" applyFont="1" applyBorder="1"/>
    <xf numFmtId="0" fontId="23" fillId="0" borderId="32" xfId="0" applyFont="1" applyBorder="1"/>
    <xf numFmtId="0" fontId="4" fillId="0" borderId="34" xfId="0" applyFont="1" applyBorder="1"/>
    <xf numFmtId="0" fontId="2" fillId="0" borderId="40" xfId="0" applyFont="1" applyBorder="1" applyAlignment="1">
      <alignment wrapText="1"/>
    </xf>
    <xf numFmtId="0" fontId="31" fillId="0" borderId="53" xfId="0" applyFont="1" applyBorder="1"/>
    <xf numFmtId="0" fontId="2" fillId="0" borderId="54" xfId="0" applyFont="1" applyBorder="1"/>
    <xf numFmtId="0" fontId="1" fillId="4" borderId="23" xfId="0" applyFont="1" applyFill="1" applyBorder="1"/>
    <xf numFmtId="166" fontId="24" fillId="0" borderId="30" xfId="0" applyNumberFormat="1" applyFont="1" applyBorder="1" applyAlignment="1">
      <alignment horizontal="left"/>
    </xf>
    <xf numFmtId="0" fontId="24" fillId="0" borderId="45" xfId="0" applyFont="1" applyBorder="1" applyAlignment="1">
      <alignment wrapText="1"/>
    </xf>
    <xf numFmtId="20" fontId="2" fillId="11" borderId="1" xfId="0" applyNumberFormat="1" applyFont="1" applyFill="1" applyBorder="1"/>
    <xf numFmtId="20" fontId="2" fillId="11" borderId="19" xfId="0" applyNumberFormat="1" applyFont="1" applyFill="1" applyBorder="1"/>
    <xf numFmtId="20" fontId="24" fillId="11" borderId="1" xfId="0" applyNumberFormat="1" applyFont="1" applyFill="1" applyBorder="1"/>
    <xf numFmtId="20" fontId="22" fillId="11" borderId="1" xfId="0" applyNumberFormat="1" applyFont="1" applyFill="1" applyBorder="1"/>
    <xf numFmtId="20" fontId="22" fillId="11" borderId="19" xfId="0" applyNumberFormat="1" applyFont="1" applyFill="1" applyBorder="1"/>
    <xf numFmtId="0" fontId="34" fillId="0" borderId="53" xfId="0" applyFont="1" applyBorder="1" applyAlignment="1">
      <alignment wrapText="1"/>
    </xf>
    <xf numFmtId="16" fontId="22" fillId="0" borderId="1" xfId="0" applyNumberFormat="1" applyFont="1" applyBorder="1" applyAlignment="1">
      <alignment horizontal="left"/>
    </xf>
    <xf numFmtId="0" fontId="23" fillId="0" borderId="1" xfId="0" applyFont="1" applyBorder="1"/>
    <xf numFmtId="0" fontId="1" fillId="4" borderId="0" xfId="0" applyFont="1" applyFill="1"/>
    <xf numFmtId="16" fontId="24" fillId="0" borderId="40" xfId="0" applyNumberFormat="1" applyFont="1" applyBorder="1" applyAlignment="1">
      <alignment horizontal="left"/>
    </xf>
    <xf numFmtId="20" fontId="24" fillId="4" borderId="10" xfId="0" applyNumberFormat="1" applyFont="1" applyFill="1" applyBorder="1"/>
    <xf numFmtId="0" fontId="2" fillId="10" borderId="1" xfId="0" applyFont="1" applyFill="1" applyBorder="1" applyAlignment="1">
      <alignment horizontal="center" wrapText="1"/>
    </xf>
    <xf numFmtId="0" fontId="22" fillId="0" borderId="7" xfId="0" applyFont="1" applyBorder="1"/>
    <xf numFmtId="16" fontId="24" fillId="2" borderId="8" xfId="0" applyNumberFormat="1" applyFont="1" applyFill="1" applyBorder="1" applyAlignment="1">
      <alignment horizontal="left"/>
    </xf>
    <xf numFmtId="166" fontId="24" fillId="2" borderId="1" xfId="0" applyNumberFormat="1" applyFont="1" applyFill="1" applyBorder="1" applyAlignment="1">
      <alignment horizontal="left"/>
    </xf>
    <xf numFmtId="0" fontId="32" fillId="0" borderId="7" xfId="0" applyFont="1" applyBorder="1" applyAlignment="1">
      <alignment wrapText="1"/>
    </xf>
    <xf numFmtId="0" fontId="24" fillId="0" borderId="7" xfId="0" applyFont="1" applyBorder="1"/>
    <xf numFmtId="165" fontId="32" fillId="0" borderId="1" xfId="0" applyNumberFormat="1" applyFont="1" applyBorder="1"/>
    <xf numFmtId="0" fontId="6" fillId="5" borderId="31" xfId="0" applyFont="1" applyFill="1" applyBorder="1" applyAlignment="1">
      <alignment horizontal="left"/>
    </xf>
    <xf numFmtId="0" fontId="0" fillId="0" borderId="26" xfId="0" applyBorder="1" applyAlignment="1">
      <alignment horizontal="left"/>
    </xf>
    <xf numFmtId="0" fontId="8" fillId="5" borderId="26" xfId="0" applyFont="1" applyFill="1" applyBorder="1" applyAlignment="1">
      <alignment horizontal="right"/>
    </xf>
    <xf numFmtId="0" fontId="2" fillId="0" borderId="1" xfId="0" applyFont="1" applyBorder="1" applyAlignment="1">
      <alignment horizontal="left"/>
    </xf>
    <xf numFmtId="0" fontId="2" fillId="0" borderId="32"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3" fillId="0" borderId="31" xfId="0" applyFont="1" applyBorder="1" applyAlignment="1">
      <alignment horizontal="left"/>
    </xf>
    <xf numFmtId="0" fontId="3" fillId="0" borderId="26" xfId="0" applyFont="1" applyBorder="1" applyAlignment="1">
      <alignment horizontal="left"/>
    </xf>
    <xf numFmtId="0" fontId="3" fillId="0" borderId="29" xfId="0" applyFont="1" applyBorder="1" applyAlignment="1">
      <alignment horizontal="left"/>
    </xf>
    <xf numFmtId="0" fontId="2" fillId="2" borderId="11" xfId="0" applyFont="1" applyFill="1" applyBorder="1" applyAlignment="1">
      <alignment horizontal="left" wrapText="1"/>
    </xf>
    <xf numFmtId="0" fontId="5" fillId="2" borderId="0" xfId="0" applyFont="1" applyFill="1" applyAlignment="1">
      <alignment horizontal="left" wrapText="1"/>
    </xf>
    <xf numFmtId="0" fontId="5" fillId="2" borderId="4" xfId="0" applyFont="1" applyFill="1" applyBorder="1" applyAlignment="1">
      <alignment horizontal="left" wrapText="1"/>
    </xf>
    <xf numFmtId="0" fontId="1" fillId="2" borderId="11" xfId="0" applyFont="1" applyFill="1" applyBorder="1" applyAlignment="1">
      <alignment horizontal="left" wrapText="1"/>
    </xf>
    <xf numFmtId="0" fontId="1" fillId="2" borderId="0" xfId="0" applyFont="1" applyFill="1" applyAlignment="1">
      <alignment horizontal="left" wrapText="1"/>
    </xf>
    <xf numFmtId="0" fontId="1" fillId="2" borderId="4" xfId="0" applyFont="1" applyFill="1" applyBorder="1" applyAlignment="1">
      <alignment horizontal="left" wrapText="1"/>
    </xf>
    <xf numFmtId="0" fontId="2" fillId="2" borderId="11" xfId="0" applyFont="1" applyFill="1" applyBorder="1" applyAlignment="1">
      <alignment horizontal="center" wrapText="1"/>
    </xf>
    <xf numFmtId="0" fontId="2" fillId="2" borderId="0" xfId="0" applyFont="1" applyFill="1" applyAlignment="1">
      <alignment horizontal="center" wrapText="1"/>
    </xf>
    <xf numFmtId="0" fontId="2" fillId="2" borderId="4" xfId="0" applyFont="1" applyFill="1" applyBorder="1" applyAlignment="1">
      <alignment horizontal="center" wrapText="1"/>
    </xf>
    <xf numFmtId="0" fontId="6" fillId="5" borderId="28" xfId="0" applyFont="1" applyFill="1" applyBorder="1"/>
    <xf numFmtId="0" fontId="0" fillId="0" borderId="24" xfId="0" applyBorder="1"/>
    <xf numFmtId="0" fontId="5" fillId="4" borderId="14" xfId="0" applyFont="1" applyFill="1" applyBorder="1" applyAlignment="1">
      <alignment horizontal="left" vertical="top" wrapText="1"/>
    </xf>
    <xf numFmtId="0" fontId="5" fillId="4" borderId="15" xfId="0" applyFont="1" applyFill="1" applyBorder="1" applyAlignment="1">
      <alignment horizontal="left" vertical="top" wrapText="1"/>
    </xf>
    <xf numFmtId="0" fontId="5" fillId="4" borderId="16" xfId="0" applyFont="1" applyFill="1" applyBorder="1" applyAlignment="1">
      <alignment horizontal="left" vertical="top" wrapText="1"/>
    </xf>
    <xf numFmtId="0" fontId="2" fillId="4" borderId="3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8" borderId="14" xfId="0" applyFont="1" applyFill="1" applyBorder="1" applyAlignment="1">
      <alignment horizontal="left" vertical="top" wrapText="1"/>
    </xf>
    <xf numFmtId="0" fontId="5" fillId="8" borderId="15" xfId="0" applyFont="1" applyFill="1" applyBorder="1" applyAlignment="1">
      <alignment horizontal="left" vertical="top" wrapText="1"/>
    </xf>
    <xf numFmtId="0" fontId="5" fillId="8" borderId="16" xfId="0" applyFont="1" applyFill="1" applyBorder="1" applyAlignment="1">
      <alignment horizontal="left" vertical="top" wrapText="1"/>
    </xf>
    <xf numFmtId="0" fontId="5" fillId="4" borderId="33" xfId="0" applyFont="1" applyFill="1" applyBorder="1" applyAlignment="1">
      <alignment horizontal="left" vertical="top" wrapText="1"/>
    </xf>
    <xf numFmtId="0" fontId="6" fillId="5" borderId="28" xfId="0" applyFont="1" applyFill="1" applyBorder="1" applyAlignment="1">
      <alignment horizontal="left"/>
    </xf>
    <xf numFmtId="0" fontId="6" fillId="5" borderId="24" xfId="0" applyFont="1" applyFill="1" applyBorder="1" applyAlignment="1">
      <alignment horizontal="left"/>
    </xf>
    <xf numFmtId="0" fontId="5" fillId="11" borderId="14" xfId="0" applyFont="1" applyFill="1" applyBorder="1" applyAlignment="1">
      <alignment horizontal="left" vertical="top" wrapText="1"/>
    </xf>
    <xf numFmtId="0" fontId="5" fillId="11" borderId="15" xfId="0" applyFont="1" applyFill="1" applyBorder="1" applyAlignment="1">
      <alignment horizontal="left" vertical="top" wrapText="1"/>
    </xf>
    <xf numFmtId="0" fontId="5" fillId="11" borderId="16" xfId="0" applyFont="1" applyFill="1" applyBorder="1" applyAlignment="1">
      <alignment horizontal="lef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0" fontId="0" fillId="4" borderId="16" xfId="0" applyFill="1" applyBorder="1" applyAlignment="1">
      <alignment horizontal="left" vertical="top" wrapText="1"/>
    </xf>
    <xf numFmtId="0" fontId="0" fillId="4" borderId="33" xfId="0" applyFill="1" applyBorder="1" applyAlignment="1">
      <alignment vertical="top" wrapText="1"/>
    </xf>
    <xf numFmtId="0" fontId="0" fillId="4" borderId="4" xfId="0" applyFill="1" applyBorder="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99CCFF"/>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274320</xdr:colOff>
      <xdr:row>19</xdr:row>
      <xdr:rowOff>205740</xdr:rowOff>
    </xdr:from>
    <xdr:to>
      <xdr:col>13</xdr:col>
      <xdr:colOff>228600</xdr:colOff>
      <xdr:row>22</xdr:row>
      <xdr:rowOff>723900</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989320" y="3764280"/>
          <a:ext cx="2895600" cy="279654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2"/>
  <sheetViews>
    <sheetView zoomScaleNormal="100" workbookViewId="0">
      <pane ySplit="1" topLeftCell="A2" activePane="bottomLeft" state="frozen"/>
      <selection activeCell="C14" sqref="C14"/>
      <selection pane="bottomLeft" activeCell="E17" sqref="E17"/>
    </sheetView>
  </sheetViews>
  <sheetFormatPr defaultColWidth="8.7109375" defaultRowHeight="12.75" x14ac:dyDescent="0.2"/>
  <cols>
    <col min="1" max="1" width="21.28515625" customWidth="1"/>
    <col min="2" max="2" width="14.28515625" style="1" customWidth="1"/>
    <col min="3" max="3" width="14.7109375" style="1" customWidth="1"/>
    <col min="4" max="4" width="8.7109375" style="4" customWidth="1"/>
    <col min="5" max="5" width="24.28515625" style="5" customWidth="1"/>
    <col min="6" max="6" width="7" style="1" customWidth="1"/>
    <col min="7" max="7" width="9.28515625" style="1" customWidth="1"/>
    <col min="8" max="8" width="8.28515625" style="1" customWidth="1"/>
    <col min="9" max="9" width="7.7109375" customWidth="1"/>
    <col min="10" max="10" width="10.7109375" customWidth="1"/>
    <col min="11" max="12" width="8.7109375" hidden="1" customWidth="1"/>
    <col min="13" max="13" width="0.28515625" customWidth="1"/>
    <col min="14" max="17" width="8.7109375" customWidth="1"/>
  </cols>
  <sheetData>
    <row r="1" spans="1:18" ht="21" thickBot="1" x14ac:dyDescent="0.35">
      <c r="A1" s="364" t="s">
        <v>184</v>
      </c>
      <c r="B1" s="365"/>
      <c r="C1" s="366" t="s">
        <v>139</v>
      </c>
      <c r="D1" s="366"/>
      <c r="E1" s="90"/>
      <c r="F1" s="178" t="s">
        <v>149</v>
      </c>
      <c r="G1" s="179"/>
      <c r="H1" s="179"/>
      <c r="I1" s="179"/>
      <c r="J1" s="180"/>
      <c r="K1" s="87"/>
      <c r="L1" s="87"/>
      <c r="M1" s="87"/>
      <c r="N1" s="122"/>
    </row>
    <row r="2" spans="1:18" s="6" customFormat="1" ht="36" x14ac:dyDescent="0.2">
      <c r="A2" s="172" t="s">
        <v>151</v>
      </c>
      <c r="B2" s="50" t="s">
        <v>9</v>
      </c>
      <c r="C2" s="50" t="s">
        <v>25</v>
      </c>
      <c r="D2" s="51"/>
      <c r="E2" s="52" t="s">
        <v>127</v>
      </c>
      <c r="H2" s="6" t="s">
        <v>141</v>
      </c>
      <c r="I2" s="6" t="s">
        <v>142</v>
      </c>
      <c r="J2" s="6" t="s">
        <v>143</v>
      </c>
      <c r="N2" s="2" t="s">
        <v>144</v>
      </c>
      <c r="O2" s="2" t="s">
        <v>145</v>
      </c>
      <c r="P2" s="2" t="s">
        <v>146</v>
      </c>
      <c r="Q2"/>
    </row>
    <row r="3" spans="1:18" s="2" customFormat="1" ht="21.75" customHeight="1" x14ac:dyDescent="0.2">
      <c r="A3" s="168" t="s">
        <v>10</v>
      </c>
      <c r="B3" s="18">
        <f>IF($E3="JA",Jan!$K$3,0)</f>
        <v>0</v>
      </c>
      <c r="C3" s="18">
        <f>IF($E3="JA",Jan!$K$35,0)</f>
        <v>0</v>
      </c>
      <c r="D3" s="18"/>
      <c r="E3" s="48" t="str">
        <f>Jan!$K$38</f>
        <v>NEJ</v>
      </c>
      <c r="F3" s="181" t="s">
        <v>0</v>
      </c>
      <c r="G3" s="137" t="s">
        <v>1</v>
      </c>
      <c r="H3" s="138" t="s">
        <v>2</v>
      </c>
      <c r="I3" s="138" t="s">
        <v>27</v>
      </c>
      <c r="J3" s="138" t="s">
        <v>3</v>
      </c>
      <c r="K3" s="137" t="s">
        <v>29</v>
      </c>
      <c r="L3" s="137" t="s">
        <v>28</v>
      </c>
      <c r="M3" s="138" t="s">
        <v>30</v>
      </c>
      <c r="N3" s="138" t="s">
        <v>138</v>
      </c>
      <c r="O3" s="139" t="s">
        <v>4</v>
      </c>
      <c r="P3" s="138" t="s">
        <v>32</v>
      </c>
      <c r="Q3" s="137" t="s">
        <v>26</v>
      </c>
    </row>
    <row r="4" spans="1:18" x14ac:dyDescent="0.2">
      <c r="A4" s="168" t="s">
        <v>11</v>
      </c>
      <c r="B4" s="18">
        <f>IF($E4="JA",Feb!$K$3,0)</f>
        <v>0</v>
      </c>
      <c r="C4" s="18">
        <f>IF($E4="JA",Feb!$K$33,0)</f>
        <v>0</v>
      </c>
      <c r="D4" s="18"/>
      <c r="E4" s="48" t="str">
        <f>Feb!$K$36</f>
        <v>NEJ</v>
      </c>
      <c r="F4" s="182"/>
      <c r="G4" s="133" t="s">
        <v>8</v>
      </c>
      <c r="H4" s="183"/>
      <c r="I4" s="183"/>
      <c r="J4" s="183"/>
      <c r="K4" s="141"/>
      <c r="L4" s="141"/>
      <c r="M4" s="141"/>
      <c r="N4" s="141"/>
      <c r="O4" s="141"/>
      <c r="P4" s="141">
        <f>Maj!P37</f>
        <v>0</v>
      </c>
      <c r="Q4" s="140"/>
    </row>
    <row r="5" spans="1:18" x14ac:dyDescent="0.2">
      <c r="A5" s="168" t="s">
        <v>12</v>
      </c>
      <c r="B5" s="18">
        <f>IF($E5="JA",Mar!$K$3,0)</f>
        <v>0</v>
      </c>
      <c r="C5" s="18">
        <f>IF($E5="JA",Mar!$K$35,0)</f>
        <v>0</v>
      </c>
      <c r="D5" s="18"/>
      <c r="E5" s="48" t="str">
        <f>Mar!$K$38</f>
        <v>NEJ</v>
      </c>
      <c r="F5" s="184">
        <v>42156</v>
      </c>
      <c r="G5" s="185" t="s">
        <v>133</v>
      </c>
      <c r="H5" s="143">
        <v>0</v>
      </c>
      <c r="I5" s="143">
        <v>2.0833333333333332E-2</v>
      </c>
      <c r="J5" s="143">
        <v>0</v>
      </c>
      <c r="K5" s="142">
        <f t="shared" ref="K5" si="0">I5*24</f>
        <v>0.5</v>
      </c>
      <c r="L5" s="143">
        <f t="shared" ref="L5" si="1">J5-H5-I5</f>
        <v>-2.0833333333333332E-2</v>
      </c>
      <c r="M5" s="142">
        <f>L5*24</f>
        <v>-0.5</v>
      </c>
      <c r="N5" s="144">
        <f>Sammanställning!$E$16</f>
        <v>8</v>
      </c>
      <c r="O5" s="142">
        <f t="shared" ref="O5" si="2">M5-N5</f>
        <v>-8.5</v>
      </c>
      <c r="P5" s="145">
        <f>IF(J5=0,P4,IF(H5=0,P4,P4+O5))</f>
        <v>0</v>
      </c>
      <c r="Q5" s="146" t="str">
        <f>IF(N5=0,"Frånvaro",IF(J5=0,"Uppgift saknas","Arbetat"))</f>
        <v>Uppgift saknas</v>
      </c>
    </row>
    <row r="6" spans="1:18" ht="12.75" customHeight="1" x14ac:dyDescent="0.2">
      <c r="A6" s="168" t="s">
        <v>13</v>
      </c>
      <c r="B6" s="18">
        <f>IF($E6="JA",Apr!$K$3,0)</f>
        <v>0</v>
      </c>
      <c r="C6" s="18">
        <f>IF($E6="JA",Apr!$K$34,0)</f>
        <v>0</v>
      </c>
      <c r="D6" s="18"/>
      <c r="E6" s="48" t="str">
        <f>Apr!$K$37</f>
        <v>NEJ</v>
      </c>
      <c r="F6" s="186" t="s">
        <v>150</v>
      </c>
      <c r="G6" s="186"/>
      <c r="H6" s="186"/>
      <c r="I6" s="136"/>
      <c r="J6" s="136"/>
      <c r="K6" s="135"/>
      <c r="L6" s="135"/>
      <c r="M6" s="135"/>
      <c r="N6" s="136"/>
      <c r="O6" s="136"/>
      <c r="P6" s="136"/>
      <c r="Q6" s="136"/>
      <c r="R6" s="136"/>
    </row>
    <row r="7" spans="1:18" x14ac:dyDescent="0.2">
      <c r="A7" s="168" t="s">
        <v>14</v>
      </c>
      <c r="B7" s="18">
        <f>IF($E7="JA",Maj!$K$3,0)</f>
        <v>0</v>
      </c>
      <c r="C7" s="18">
        <f>IF($E7="JA",Maj!$K$35,0)</f>
        <v>0</v>
      </c>
      <c r="D7" s="18"/>
      <c r="E7" s="48" t="str">
        <f>Maj!$K$38</f>
        <v>NEJ</v>
      </c>
      <c r="F7" s="186" t="s">
        <v>152</v>
      </c>
      <c r="G7" s="186"/>
      <c r="H7" s="186"/>
      <c r="I7" s="136"/>
      <c r="J7" s="136"/>
      <c r="K7" s="135"/>
      <c r="L7" s="135"/>
      <c r="M7" s="135"/>
      <c r="N7" s="136"/>
      <c r="O7" s="136"/>
      <c r="P7" s="136"/>
      <c r="Q7" s="136"/>
      <c r="R7" s="136"/>
    </row>
    <row r="8" spans="1:18" x14ac:dyDescent="0.2">
      <c r="A8" s="168" t="s">
        <v>15</v>
      </c>
      <c r="B8" s="18">
        <f>IF($E8="JA",Juni!$K$3,0)</f>
        <v>0</v>
      </c>
      <c r="C8" s="18">
        <f>IF($E8="JA",Juni!$K$34,0)</f>
        <v>0</v>
      </c>
      <c r="D8" s="18"/>
      <c r="E8" s="48" t="str">
        <f>Juni!$K$37</f>
        <v>NEJ</v>
      </c>
      <c r="F8" s="186"/>
      <c r="G8" s="186"/>
      <c r="H8" s="186"/>
      <c r="I8" s="136"/>
      <c r="J8" s="136"/>
      <c r="K8" s="135"/>
      <c r="L8" s="135"/>
      <c r="M8" s="135"/>
      <c r="N8" s="136"/>
      <c r="O8" s="136"/>
      <c r="P8" s="136"/>
      <c r="Q8" s="136"/>
      <c r="R8" s="136"/>
    </row>
    <row r="9" spans="1:18" x14ac:dyDescent="0.2">
      <c r="A9" s="168" t="s">
        <v>16</v>
      </c>
      <c r="B9" s="18">
        <f>IF($E9="JA",Juli!$K$3,0)</f>
        <v>0</v>
      </c>
      <c r="C9" s="18">
        <f>IF($E9="JA",Juli!$K$35,0)</f>
        <v>0</v>
      </c>
      <c r="D9" s="18"/>
      <c r="E9" s="48" t="str">
        <f>Juli!$K$38</f>
        <v>NEJ</v>
      </c>
      <c r="F9" s="186" t="s">
        <v>157</v>
      </c>
      <c r="G9" s="186"/>
      <c r="H9" s="186"/>
      <c r="I9" s="136"/>
      <c r="J9" s="136"/>
      <c r="K9" s="135"/>
      <c r="L9" s="135"/>
      <c r="M9" s="135"/>
      <c r="N9" s="136"/>
      <c r="O9" s="136"/>
      <c r="P9" s="136"/>
      <c r="Q9" s="136"/>
      <c r="R9" s="136"/>
    </row>
    <row r="10" spans="1:18" x14ac:dyDescent="0.2">
      <c r="A10" s="168" t="s">
        <v>17</v>
      </c>
      <c r="B10" s="18">
        <f>IF($E10="JA",Aug!$K$3,0)</f>
        <v>0</v>
      </c>
      <c r="C10" s="18">
        <f>IF($E10="JA",Aug!$K$35,0)</f>
        <v>0</v>
      </c>
      <c r="D10" s="18"/>
      <c r="E10" s="48" t="str">
        <f>Aug!$K$38</f>
        <v>NEJ</v>
      </c>
      <c r="F10" s="186"/>
      <c r="G10" s="186"/>
      <c r="H10" s="186"/>
      <c r="I10" s="136"/>
      <c r="J10" s="136"/>
      <c r="K10" s="135"/>
      <c r="L10" s="135"/>
      <c r="M10" s="135"/>
      <c r="N10" s="136"/>
      <c r="O10" s="136"/>
      <c r="P10" s="136"/>
      <c r="Q10" s="136"/>
      <c r="R10" s="136"/>
    </row>
    <row r="11" spans="1:18" x14ac:dyDescent="0.2">
      <c r="A11" s="168" t="s">
        <v>18</v>
      </c>
      <c r="B11" s="18">
        <f>IF($E11="JA",Sept!$K$3,0)</f>
        <v>0</v>
      </c>
      <c r="C11" s="18">
        <f>IF($E11="JA",Sept!$K$34,0)</f>
        <v>0</v>
      </c>
      <c r="D11" s="18"/>
      <c r="E11" s="48" t="str">
        <f>Sept!$K$37</f>
        <v>NEJ</v>
      </c>
      <c r="K11" s="86"/>
      <c r="L11" s="86"/>
      <c r="M11" s="86"/>
    </row>
    <row r="12" spans="1:18" x14ac:dyDescent="0.2">
      <c r="A12" s="168" t="s">
        <v>19</v>
      </c>
      <c r="B12" s="18">
        <f>IF($E12="JA",Okt!$K$3,0)</f>
        <v>0</v>
      </c>
      <c r="C12" s="18">
        <f>IF($E12="JA",Okt!$K$35,0)</f>
        <v>0</v>
      </c>
      <c r="D12" s="18"/>
      <c r="E12" s="48" t="str">
        <f>Okt!$K$38</f>
        <v>NEJ</v>
      </c>
      <c r="K12" s="86"/>
      <c r="L12" s="86"/>
      <c r="M12" s="86"/>
    </row>
    <row r="13" spans="1:18" x14ac:dyDescent="0.2">
      <c r="A13" s="168" t="s">
        <v>20</v>
      </c>
      <c r="B13" s="18">
        <f>IF($E13="JA",Nov!$K$3,0)</f>
        <v>0</v>
      </c>
      <c r="C13" s="18">
        <f>IF($E13="JA",Nov!$K$34,0)</f>
        <v>0</v>
      </c>
      <c r="D13" s="18"/>
      <c r="E13" s="48" t="str">
        <f>Nov!$K$37</f>
        <v>NEJ</v>
      </c>
      <c r="F13" s="214" t="s">
        <v>167</v>
      </c>
      <c r="K13" s="86"/>
      <c r="L13" s="86"/>
      <c r="M13" s="86"/>
    </row>
    <row r="14" spans="1:18" ht="13.5" thickBot="1" x14ac:dyDescent="0.25">
      <c r="A14" s="169" t="s">
        <v>21</v>
      </c>
      <c r="B14" s="19">
        <f>IF($E14="JA",Dec!$K$3,0)</f>
        <v>0</v>
      </c>
      <c r="C14" s="19">
        <f>IF($E14="JA",Dec!$K$35,0)</f>
        <v>0</v>
      </c>
      <c r="D14" s="19"/>
      <c r="E14" s="49" t="str">
        <f>Dec!$K$38</f>
        <v>NEJ</v>
      </c>
      <c r="F14" s="187"/>
      <c r="K14" s="86"/>
      <c r="L14" s="86"/>
      <c r="M14" s="86"/>
    </row>
    <row r="15" spans="1:18" ht="5.0999999999999996" customHeight="1" x14ac:dyDescent="0.2">
      <c r="A15" s="86"/>
      <c r="B15" s="97"/>
      <c r="C15" s="97"/>
      <c r="D15" s="97"/>
      <c r="E15" s="96"/>
      <c r="K15" s="86"/>
      <c r="L15" s="86"/>
      <c r="M15" s="86"/>
    </row>
    <row r="16" spans="1:18" x14ac:dyDescent="0.2">
      <c r="A16" s="367" t="s">
        <v>147</v>
      </c>
      <c r="B16" s="367"/>
      <c r="C16" s="367"/>
      <c r="D16" s="367"/>
      <c r="E16" s="170">
        <v>8</v>
      </c>
      <c r="K16" s="86"/>
      <c r="L16" s="86"/>
      <c r="M16" s="86"/>
    </row>
    <row r="17" spans="1:13" x14ac:dyDescent="0.2">
      <c r="A17" s="368" t="s">
        <v>148</v>
      </c>
      <c r="B17" s="369"/>
      <c r="C17" s="369"/>
      <c r="D17" s="370"/>
      <c r="E17" s="171">
        <v>0.5</v>
      </c>
      <c r="K17" s="86"/>
      <c r="L17" s="86"/>
      <c r="M17" s="86"/>
    </row>
    <row r="18" spans="1:13" ht="5.0999999999999996" customHeight="1" thickBot="1" x14ac:dyDescent="0.25">
      <c r="A18" s="88"/>
      <c r="B18" s="88"/>
      <c r="C18" s="88"/>
      <c r="D18" s="89"/>
      <c r="E18" s="85"/>
      <c r="K18" s="86"/>
      <c r="L18" s="86"/>
      <c r="M18" s="86"/>
    </row>
    <row r="19" spans="1:13" ht="19.899999999999999" customHeight="1" x14ac:dyDescent="0.2">
      <c r="A19" s="91" t="s">
        <v>161</v>
      </c>
      <c r="B19" s="92"/>
      <c r="C19" s="92"/>
      <c r="D19" s="93"/>
      <c r="E19" s="98"/>
      <c r="F19" s="188"/>
      <c r="G19" s="188"/>
      <c r="H19" s="188"/>
      <c r="K19" s="86"/>
      <c r="L19" s="86"/>
      <c r="M19" s="86"/>
    </row>
    <row r="20" spans="1:13" ht="36.6" customHeight="1" x14ac:dyDescent="0.2">
      <c r="A20" s="377" t="s">
        <v>159</v>
      </c>
      <c r="B20" s="378"/>
      <c r="C20" s="378"/>
      <c r="D20" s="378"/>
      <c r="E20" s="379"/>
      <c r="F20" s="189"/>
      <c r="G20" s="189"/>
      <c r="H20" s="189"/>
      <c r="I20" s="189"/>
      <c r="K20" s="86"/>
      <c r="L20" s="86"/>
      <c r="M20" s="86"/>
    </row>
    <row r="21" spans="1:13" ht="48" customHeight="1" x14ac:dyDescent="0.2">
      <c r="A21" s="374" t="s">
        <v>160</v>
      </c>
      <c r="B21" s="375"/>
      <c r="C21" s="375"/>
      <c r="D21" s="375"/>
      <c r="E21" s="376"/>
      <c r="F21" s="189"/>
      <c r="G21" s="189"/>
      <c r="H21" s="189"/>
      <c r="I21" s="189"/>
      <c r="K21" s="86"/>
      <c r="L21" s="86"/>
      <c r="M21" s="86"/>
    </row>
    <row r="22" spans="1:13" ht="94.9" customHeight="1" x14ac:dyDescent="0.2">
      <c r="A22" s="374" t="s">
        <v>156</v>
      </c>
      <c r="B22" s="375"/>
      <c r="C22" s="375"/>
      <c r="D22" s="375"/>
      <c r="E22" s="376"/>
      <c r="F22" s="190"/>
      <c r="G22" s="190"/>
      <c r="H22" s="190"/>
      <c r="I22" s="190"/>
      <c r="K22" s="86"/>
      <c r="L22" s="86"/>
      <c r="M22" s="86"/>
    </row>
    <row r="23" spans="1:13" ht="58.9" customHeight="1" x14ac:dyDescent="0.2">
      <c r="A23" s="374" t="s">
        <v>154</v>
      </c>
      <c r="B23" s="375"/>
      <c r="C23" s="375"/>
      <c r="D23" s="375"/>
      <c r="E23" s="376"/>
      <c r="F23" s="67"/>
      <c r="G23" s="67"/>
      <c r="H23" s="67"/>
      <c r="I23" s="67"/>
      <c r="K23" s="86"/>
      <c r="L23" s="86"/>
      <c r="M23" s="86"/>
    </row>
    <row r="24" spans="1:13" ht="27.6" customHeight="1" x14ac:dyDescent="0.2">
      <c r="A24" s="380" t="s">
        <v>153</v>
      </c>
      <c r="B24" s="381"/>
      <c r="C24" s="381"/>
      <c r="D24" s="381"/>
      <c r="E24" s="382"/>
      <c r="F24" s="188"/>
      <c r="G24" s="9"/>
      <c r="H24" s="188"/>
      <c r="K24" s="86"/>
      <c r="L24" s="86"/>
      <c r="M24" s="86"/>
    </row>
    <row r="25" spans="1:13" ht="45.75" customHeight="1" x14ac:dyDescent="0.2">
      <c r="A25" s="374" t="s">
        <v>155</v>
      </c>
      <c r="B25" s="375"/>
      <c r="C25" s="375"/>
      <c r="D25" s="375"/>
      <c r="E25" s="376"/>
      <c r="F25" s="190"/>
      <c r="G25" s="190"/>
      <c r="H25" s="190"/>
      <c r="I25" s="190"/>
      <c r="K25" s="86"/>
      <c r="L25" s="86"/>
      <c r="M25" s="86"/>
    </row>
    <row r="26" spans="1:13" ht="16.899999999999999" customHeight="1" thickBot="1" x14ac:dyDescent="0.25">
      <c r="A26" s="94"/>
      <c r="B26" s="94"/>
      <c r="C26" s="94"/>
      <c r="D26" s="95"/>
      <c r="E26" s="85"/>
      <c r="K26" s="86"/>
      <c r="L26" s="86"/>
      <c r="M26" s="86"/>
    </row>
    <row r="27" spans="1:13" ht="13.5" thickBot="1" x14ac:dyDescent="0.25">
      <c r="A27" s="371" t="s">
        <v>183</v>
      </c>
      <c r="B27" s="372"/>
      <c r="C27" s="372"/>
      <c r="D27" s="372"/>
      <c r="E27" s="373"/>
      <c r="F27" s="191"/>
      <c r="G27" s="191"/>
      <c r="H27" s="191"/>
      <c r="I27" s="191"/>
      <c r="K27" s="86"/>
      <c r="L27" s="86"/>
      <c r="M27" s="86"/>
    </row>
    <row r="28" spans="1:13" x14ac:dyDescent="0.2">
      <c r="A28" s="133"/>
      <c r="K28" s="86"/>
      <c r="L28" s="86"/>
      <c r="M28" s="86"/>
    </row>
    <row r="29" spans="1:13" x14ac:dyDescent="0.2">
      <c r="K29" s="86"/>
      <c r="L29" s="86"/>
      <c r="M29" s="86"/>
    </row>
    <row r="30" spans="1:13" x14ac:dyDescent="0.2">
      <c r="K30" s="86"/>
      <c r="L30" s="86"/>
      <c r="M30" s="86"/>
    </row>
    <row r="31" spans="1:13" x14ac:dyDescent="0.2">
      <c r="K31" s="86"/>
      <c r="L31" s="86"/>
      <c r="M31" s="86"/>
    </row>
    <row r="32" spans="1:13" x14ac:dyDescent="0.2">
      <c r="K32" s="86"/>
      <c r="L32" s="86"/>
      <c r="M32" s="86"/>
    </row>
  </sheetData>
  <mergeCells count="11">
    <mergeCell ref="A1:B1"/>
    <mergeCell ref="C1:D1"/>
    <mergeCell ref="A16:D16"/>
    <mergeCell ref="A17:D17"/>
    <mergeCell ref="A27:E27"/>
    <mergeCell ref="A21:E21"/>
    <mergeCell ref="A20:E20"/>
    <mergeCell ref="A22:E22"/>
    <mergeCell ref="A23:E23"/>
    <mergeCell ref="A25:E25"/>
    <mergeCell ref="A24:E24"/>
  </mergeCells>
  <phoneticPr fontId="0" type="noConversion"/>
  <pageMargins left="0.75" right="0.75" top="1" bottom="1" header="0.5" footer="0.5"/>
  <pageSetup paperSize="9" orientation="portrait" r:id="rId1"/>
  <headerFooter alignWithMargins="0">
    <oddHeader>&amp;L&amp;LFlextid&amp;C&amp;C&amp;A</oddHeader>
    <oddFooter>&amp;L&amp;D &amp;T&amp;_x0000_&amp;F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7"/>
  <sheetViews>
    <sheetView workbookViewId="0">
      <pane ySplit="3" topLeftCell="A4" activePane="bottomLeft" state="frozen"/>
      <selection activeCell="H2" sqref="H2"/>
      <selection pane="bottomLeft" activeCell="A19" sqref="A19"/>
    </sheetView>
  </sheetViews>
  <sheetFormatPr defaultColWidth="8.7109375" defaultRowHeight="14.25" customHeight="1" x14ac:dyDescent="0.2"/>
  <cols>
    <col min="1" max="1" width="7" style="67" customWidth="1"/>
    <col min="2" max="2" width="8.7109375" style="9" customWidth="1"/>
    <col min="3" max="4" width="7" style="68" customWidth="1"/>
    <col min="5" max="5" width="7.28515625" style="68" customWidth="1"/>
    <col min="6" max="6" width="5.42578125" style="68" hidden="1" customWidth="1"/>
    <col min="7" max="7" width="5.42578125" style="9" hidden="1" customWidth="1"/>
    <col min="8" max="8" width="5.28515625" style="68" bestFit="1" customWidth="1"/>
    <col min="9" max="9" width="7.7109375" style="68" customWidth="1"/>
    <col min="10" max="10" width="7" style="68" customWidth="1"/>
    <col min="11" max="11" width="8.7109375" style="68" customWidth="1"/>
    <col min="12" max="12" width="14.7109375" style="9" customWidth="1"/>
    <col min="13" max="13" width="19.7109375" style="9" customWidth="1"/>
    <col min="14" max="14" width="8.7109375" style="9"/>
    <col min="15" max="20" width="8.7109375" style="122"/>
    <col min="21" max="16384" width="8.7109375" style="9"/>
  </cols>
  <sheetData>
    <row r="1" spans="1:20" ht="20.100000000000001" customHeight="1" x14ac:dyDescent="0.3">
      <c r="A1" s="383" t="str">
        <f>Sammanställning!A1</f>
        <v>Flextidsmall 2024</v>
      </c>
      <c r="B1" s="384"/>
      <c r="C1" s="384"/>
      <c r="D1" s="384"/>
      <c r="E1" s="80" t="s">
        <v>18</v>
      </c>
      <c r="F1" s="78"/>
      <c r="G1" s="78"/>
      <c r="H1" s="78"/>
      <c r="I1" s="78"/>
      <c r="J1" s="78"/>
      <c r="K1" s="84">
        <f>Sammanställning!E1</f>
        <v>0</v>
      </c>
      <c r="L1" s="78"/>
      <c r="M1" s="79"/>
    </row>
    <row r="2" spans="1:20" s="74" customFormat="1" ht="39.75" customHeight="1" x14ac:dyDescent="0.2">
      <c r="A2" s="69" t="s">
        <v>0</v>
      </c>
      <c r="B2" s="70" t="s">
        <v>1</v>
      </c>
      <c r="C2" s="71" t="s">
        <v>2</v>
      </c>
      <c r="D2" s="71" t="s">
        <v>27</v>
      </c>
      <c r="E2" s="71" t="s">
        <v>3</v>
      </c>
      <c r="F2" s="296" t="s">
        <v>29</v>
      </c>
      <c r="G2" s="296" t="s">
        <v>28</v>
      </c>
      <c r="H2" s="71" t="s">
        <v>30</v>
      </c>
      <c r="I2" s="132" t="s">
        <v>138</v>
      </c>
      <c r="J2" s="72" t="s">
        <v>4</v>
      </c>
      <c r="K2" s="71" t="s">
        <v>32</v>
      </c>
      <c r="L2" s="70" t="s">
        <v>26</v>
      </c>
      <c r="M2" s="73" t="s">
        <v>31</v>
      </c>
      <c r="O2" s="152"/>
      <c r="P2" s="152"/>
      <c r="Q2" s="152"/>
      <c r="R2" s="152"/>
      <c r="S2" s="152"/>
      <c r="T2" s="152"/>
    </row>
    <row r="3" spans="1:20" ht="14.25" customHeight="1" x14ac:dyDescent="0.2">
      <c r="A3" s="75"/>
      <c r="B3" s="64" t="s">
        <v>8</v>
      </c>
      <c r="C3" s="55"/>
      <c r="D3" s="55"/>
      <c r="E3" s="55"/>
      <c r="F3" s="55"/>
      <c r="G3" s="64"/>
      <c r="H3" s="55"/>
      <c r="I3" s="55"/>
      <c r="J3" s="55"/>
      <c r="K3" s="22">
        <f>Aug!K35</f>
        <v>0</v>
      </c>
      <c r="L3" s="64"/>
      <c r="M3" s="32"/>
    </row>
    <row r="4" spans="1:20" ht="14.25" customHeight="1" x14ac:dyDescent="0.2">
      <c r="A4" s="101">
        <v>44075</v>
      </c>
      <c r="B4" s="102" t="s">
        <v>132</v>
      </c>
      <c r="C4" s="103">
        <v>0</v>
      </c>
      <c r="D4" s="103">
        <v>0</v>
      </c>
      <c r="E4" s="103">
        <v>0</v>
      </c>
      <c r="F4" s="104">
        <f t="shared" ref="F4:F33" si="0">D4*24</f>
        <v>0</v>
      </c>
      <c r="G4" s="332">
        <f t="shared" ref="G4:G33" si="1">E4-C4-D4</f>
        <v>0</v>
      </c>
      <c r="H4" s="104">
        <f t="shared" ref="H4:H33" si="2">G4*24</f>
        <v>0</v>
      </c>
      <c r="I4" s="105">
        <v>0</v>
      </c>
      <c r="J4" s="106">
        <f t="shared" ref="J4:J33" si="3">H4-I4</f>
        <v>0</v>
      </c>
      <c r="K4" s="123">
        <f>IF(E4=0,K3,IF(C4=0,S19,K3+J4))</f>
        <v>0</v>
      </c>
      <c r="L4" s="113"/>
      <c r="M4" s="151"/>
      <c r="N4" s="122" t="str">
        <f>IF(I4=0,"",IF(C4=0,"starttid saknas",""))</f>
        <v/>
      </c>
    </row>
    <row r="5" spans="1:20" ht="14.25" customHeight="1" x14ac:dyDescent="0.2">
      <c r="A5" s="158">
        <v>44076</v>
      </c>
      <c r="B5" s="121" t="s">
        <v>133</v>
      </c>
      <c r="C5" s="192">
        <v>0</v>
      </c>
      <c r="D5" s="192">
        <v>2.0833333333333332E-2</v>
      </c>
      <c r="E5" s="192">
        <v>0</v>
      </c>
      <c r="F5" s="193">
        <f t="shared" si="0"/>
        <v>0.5</v>
      </c>
      <c r="G5" s="333">
        <f t="shared" si="1"/>
        <v>-2.0833333333333332E-2</v>
      </c>
      <c r="H5" s="193">
        <f t="shared" si="2"/>
        <v>-0.5</v>
      </c>
      <c r="I5" s="211">
        <f>Sammanställning!$E$16</f>
        <v>8</v>
      </c>
      <c r="J5" s="207">
        <f t="shared" si="3"/>
        <v>-8.5</v>
      </c>
      <c r="K5" s="123">
        <f t="shared" ref="K5:K33" si="4">IF(E5=0,K4,IF(C5=0,S20,K4+J5))</f>
        <v>0</v>
      </c>
      <c r="L5" s="113" t="str">
        <f t="shared" ref="L5:L33" si="5">IF(I5=0,"Frånvaro",IF(E5=0,"Uppgift saknas","Arbetat"))</f>
        <v>Uppgift saknas</v>
      </c>
      <c r="M5" s="151"/>
      <c r="N5" s="122" t="str">
        <f t="shared" ref="N5:N33" si="6">IF(I5=0,"",IF(C5=0,"starttid saknas",""))</f>
        <v>starttid saknas</v>
      </c>
    </row>
    <row r="6" spans="1:20" ht="14.25" customHeight="1" x14ac:dyDescent="0.2">
      <c r="A6" s="158">
        <v>44077</v>
      </c>
      <c r="B6" s="121" t="s">
        <v>134</v>
      </c>
      <c r="C6" s="192">
        <v>0</v>
      </c>
      <c r="D6" s="192">
        <v>2.0833333333333332E-2</v>
      </c>
      <c r="E6" s="192">
        <v>0</v>
      </c>
      <c r="F6" s="193">
        <f t="shared" si="0"/>
        <v>0.5</v>
      </c>
      <c r="G6" s="333">
        <f t="shared" si="1"/>
        <v>-2.0833333333333332E-2</v>
      </c>
      <c r="H6" s="193">
        <f t="shared" si="2"/>
        <v>-0.5</v>
      </c>
      <c r="I6" s="211">
        <f>Sammanställning!$E$16</f>
        <v>8</v>
      </c>
      <c r="J6" s="207">
        <f t="shared" si="3"/>
        <v>-8.5</v>
      </c>
      <c r="K6" s="123">
        <f t="shared" si="4"/>
        <v>0</v>
      </c>
      <c r="L6" s="113" t="str">
        <f t="shared" si="5"/>
        <v>Uppgift saknas</v>
      </c>
      <c r="M6" s="151"/>
      <c r="N6" s="122" t="str">
        <f t="shared" si="6"/>
        <v>starttid saknas</v>
      </c>
    </row>
    <row r="7" spans="1:20" s="8" customFormat="1" ht="14.25" customHeight="1" x14ac:dyDescent="0.2">
      <c r="A7" s="158">
        <v>44078</v>
      </c>
      <c r="B7" s="121" t="s">
        <v>128</v>
      </c>
      <c r="C7" s="192">
        <v>0</v>
      </c>
      <c r="D7" s="192">
        <v>2.0833333333333332E-2</v>
      </c>
      <c r="E7" s="192">
        <v>0</v>
      </c>
      <c r="F7" s="193">
        <f t="shared" si="0"/>
        <v>0.5</v>
      </c>
      <c r="G7" s="333">
        <f t="shared" si="1"/>
        <v>-2.0833333333333332E-2</v>
      </c>
      <c r="H7" s="193">
        <f t="shared" si="2"/>
        <v>-0.5</v>
      </c>
      <c r="I7" s="211">
        <f>Sammanställning!$E$16</f>
        <v>8</v>
      </c>
      <c r="J7" s="207">
        <f t="shared" si="3"/>
        <v>-8.5</v>
      </c>
      <c r="K7" s="123">
        <f t="shared" si="4"/>
        <v>0</v>
      </c>
      <c r="L7" s="113" t="str">
        <f t="shared" si="5"/>
        <v>Uppgift saknas</v>
      </c>
      <c r="M7" s="151"/>
      <c r="N7" s="122" t="str">
        <f t="shared" si="6"/>
        <v>starttid saknas</v>
      </c>
      <c r="O7" s="2"/>
      <c r="P7" s="2"/>
      <c r="Q7" s="2"/>
      <c r="R7" s="2"/>
      <c r="S7" s="2"/>
      <c r="T7" s="2"/>
    </row>
    <row r="8" spans="1:20" s="8" customFormat="1" ht="14.25" customHeight="1" x14ac:dyDescent="0.2">
      <c r="A8" s="158">
        <v>44079</v>
      </c>
      <c r="B8" s="121" t="s">
        <v>129</v>
      </c>
      <c r="C8" s="192">
        <v>0</v>
      </c>
      <c r="D8" s="192">
        <v>2.0833333333333332E-2</v>
      </c>
      <c r="E8" s="192">
        <v>0</v>
      </c>
      <c r="F8" s="193">
        <f t="shared" si="0"/>
        <v>0.5</v>
      </c>
      <c r="G8" s="333">
        <f t="shared" si="1"/>
        <v>-2.0833333333333332E-2</v>
      </c>
      <c r="H8" s="193">
        <f t="shared" si="2"/>
        <v>-0.5</v>
      </c>
      <c r="I8" s="211">
        <f>Sammanställning!$E$16</f>
        <v>8</v>
      </c>
      <c r="J8" s="207">
        <f t="shared" si="3"/>
        <v>-8.5</v>
      </c>
      <c r="K8" s="123">
        <f t="shared" si="4"/>
        <v>0</v>
      </c>
      <c r="L8" s="113" t="str">
        <f t="shared" si="5"/>
        <v>Uppgift saknas</v>
      </c>
      <c r="M8" s="151"/>
      <c r="N8" s="122" t="str">
        <f t="shared" si="6"/>
        <v>starttid saknas</v>
      </c>
      <c r="O8" s="2"/>
      <c r="P8" s="2"/>
      <c r="Q8" s="2"/>
      <c r="R8" s="2"/>
      <c r="S8" s="2"/>
      <c r="T8" s="2"/>
    </row>
    <row r="9" spans="1:20" ht="14.25" customHeight="1" x14ac:dyDescent="0.2">
      <c r="A9" s="158">
        <v>44080</v>
      </c>
      <c r="B9" s="121" t="s">
        <v>130</v>
      </c>
      <c r="C9" s="192">
        <v>0</v>
      </c>
      <c r="D9" s="192">
        <v>2.0833333333333332E-2</v>
      </c>
      <c r="E9" s="192">
        <v>0</v>
      </c>
      <c r="F9" s="193">
        <f t="shared" si="0"/>
        <v>0.5</v>
      </c>
      <c r="G9" s="333">
        <f t="shared" si="1"/>
        <v>-2.0833333333333332E-2</v>
      </c>
      <c r="H9" s="193">
        <f t="shared" si="2"/>
        <v>-0.5</v>
      </c>
      <c r="I9" s="211">
        <f>Sammanställning!$E$16</f>
        <v>8</v>
      </c>
      <c r="J9" s="207">
        <f t="shared" si="3"/>
        <v>-8.5</v>
      </c>
      <c r="K9" s="123">
        <f t="shared" si="4"/>
        <v>0</v>
      </c>
      <c r="L9" s="113" t="str">
        <f t="shared" si="5"/>
        <v>Uppgift saknas</v>
      </c>
      <c r="M9" s="151"/>
      <c r="N9" s="122" t="str">
        <f t="shared" si="6"/>
        <v>starttid saknas</v>
      </c>
    </row>
    <row r="10" spans="1:20" ht="14.25" customHeight="1" x14ac:dyDescent="0.2">
      <c r="A10" s="101">
        <v>44081</v>
      </c>
      <c r="B10" s="102" t="s">
        <v>131</v>
      </c>
      <c r="C10" s="103">
        <v>0</v>
      </c>
      <c r="D10" s="103">
        <v>0</v>
      </c>
      <c r="E10" s="103">
        <v>0</v>
      </c>
      <c r="F10" s="104">
        <f t="shared" si="0"/>
        <v>0</v>
      </c>
      <c r="G10" s="332">
        <f t="shared" si="1"/>
        <v>0</v>
      </c>
      <c r="H10" s="104">
        <f t="shared" si="2"/>
        <v>0</v>
      </c>
      <c r="I10" s="105">
        <v>0</v>
      </c>
      <c r="J10" s="106">
        <f t="shared" si="3"/>
        <v>0</v>
      </c>
      <c r="K10" s="123">
        <f t="shared" si="4"/>
        <v>0</v>
      </c>
      <c r="L10" s="113"/>
      <c r="M10" s="151"/>
      <c r="N10" s="122" t="str">
        <f t="shared" si="6"/>
        <v/>
      </c>
    </row>
    <row r="11" spans="1:20" ht="14.25" customHeight="1" x14ac:dyDescent="0.2">
      <c r="A11" s="101">
        <v>44082</v>
      </c>
      <c r="B11" s="102" t="s">
        <v>132</v>
      </c>
      <c r="C11" s="103">
        <v>0</v>
      </c>
      <c r="D11" s="103">
        <v>0</v>
      </c>
      <c r="E11" s="103">
        <v>0</v>
      </c>
      <c r="F11" s="104">
        <f t="shared" si="0"/>
        <v>0</v>
      </c>
      <c r="G11" s="332">
        <f t="shared" si="1"/>
        <v>0</v>
      </c>
      <c r="H11" s="104">
        <f t="shared" si="2"/>
        <v>0</v>
      </c>
      <c r="I11" s="105">
        <v>0</v>
      </c>
      <c r="J11" s="106">
        <f t="shared" si="3"/>
        <v>0</v>
      </c>
      <c r="K11" s="123">
        <f t="shared" si="4"/>
        <v>0</v>
      </c>
      <c r="L11" s="113"/>
      <c r="M11" s="151"/>
      <c r="N11" s="122" t="str">
        <f t="shared" si="6"/>
        <v/>
      </c>
    </row>
    <row r="12" spans="1:20" ht="14.25" customHeight="1" x14ac:dyDescent="0.2">
      <c r="A12" s="158">
        <v>44083</v>
      </c>
      <c r="B12" s="121" t="s">
        <v>133</v>
      </c>
      <c r="C12" s="192">
        <v>0</v>
      </c>
      <c r="D12" s="192">
        <v>2.0833333333333332E-2</v>
      </c>
      <c r="E12" s="192">
        <v>0</v>
      </c>
      <c r="F12" s="193">
        <f t="shared" si="0"/>
        <v>0.5</v>
      </c>
      <c r="G12" s="333">
        <f t="shared" si="1"/>
        <v>-2.0833333333333332E-2</v>
      </c>
      <c r="H12" s="193">
        <f t="shared" si="2"/>
        <v>-0.5</v>
      </c>
      <c r="I12" s="211">
        <f>Sammanställning!$E$16</f>
        <v>8</v>
      </c>
      <c r="J12" s="207">
        <f t="shared" si="3"/>
        <v>-8.5</v>
      </c>
      <c r="K12" s="123">
        <f t="shared" si="4"/>
        <v>0</v>
      </c>
      <c r="L12" s="113" t="str">
        <f t="shared" si="5"/>
        <v>Uppgift saknas</v>
      </c>
      <c r="M12" s="151"/>
      <c r="N12" s="122" t="str">
        <f t="shared" si="6"/>
        <v>starttid saknas</v>
      </c>
    </row>
    <row r="13" spans="1:20" ht="14.25" customHeight="1" x14ac:dyDescent="0.2">
      <c r="A13" s="158">
        <v>44084</v>
      </c>
      <c r="B13" s="121" t="s">
        <v>134</v>
      </c>
      <c r="C13" s="192">
        <v>0</v>
      </c>
      <c r="D13" s="192">
        <v>2.0833333333333332E-2</v>
      </c>
      <c r="E13" s="192">
        <v>0</v>
      </c>
      <c r="F13" s="193">
        <f t="shared" si="0"/>
        <v>0.5</v>
      </c>
      <c r="G13" s="333">
        <f t="shared" si="1"/>
        <v>-2.0833333333333332E-2</v>
      </c>
      <c r="H13" s="193">
        <f t="shared" si="2"/>
        <v>-0.5</v>
      </c>
      <c r="I13" s="211">
        <f>Sammanställning!$E$16</f>
        <v>8</v>
      </c>
      <c r="J13" s="207">
        <f t="shared" si="3"/>
        <v>-8.5</v>
      </c>
      <c r="K13" s="123">
        <f t="shared" si="4"/>
        <v>0</v>
      </c>
      <c r="L13" s="113" t="str">
        <f t="shared" si="5"/>
        <v>Uppgift saknas</v>
      </c>
      <c r="M13" s="151"/>
      <c r="N13" s="122" t="str">
        <f t="shared" si="6"/>
        <v>starttid saknas</v>
      </c>
    </row>
    <row r="14" spans="1:20" s="8" customFormat="1" ht="14.25" customHeight="1" x14ac:dyDescent="0.2">
      <c r="A14" s="158">
        <v>44085</v>
      </c>
      <c r="B14" s="121" t="s">
        <v>128</v>
      </c>
      <c r="C14" s="192">
        <v>0</v>
      </c>
      <c r="D14" s="192">
        <v>2.0833333333333332E-2</v>
      </c>
      <c r="E14" s="192">
        <v>0</v>
      </c>
      <c r="F14" s="193">
        <f t="shared" si="0"/>
        <v>0.5</v>
      </c>
      <c r="G14" s="333">
        <f t="shared" si="1"/>
        <v>-2.0833333333333332E-2</v>
      </c>
      <c r="H14" s="193">
        <f t="shared" si="2"/>
        <v>-0.5</v>
      </c>
      <c r="I14" s="211">
        <f>Sammanställning!$E$16</f>
        <v>8</v>
      </c>
      <c r="J14" s="207">
        <f t="shared" si="3"/>
        <v>-8.5</v>
      </c>
      <c r="K14" s="123">
        <f t="shared" si="4"/>
        <v>0</v>
      </c>
      <c r="L14" s="113" t="str">
        <f t="shared" si="5"/>
        <v>Uppgift saknas</v>
      </c>
      <c r="M14" s="151"/>
      <c r="N14" s="122" t="str">
        <f t="shared" si="6"/>
        <v>starttid saknas</v>
      </c>
      <c r="O14" s="2"/>
      <c r="P14" s="2"/>
      <c r="Q14" s="2"/>
      <c r="R14" s="2"/>
      <c r="S14" s="2"/>
      <c r="T14" s="2"/>
    </row>
    <row r="15" spans="1:20" s="8" customFormat="1" ht="14.25" customHeight="1" x14ac:dyDescent="0.2">
      <c r="A15" s="158">
        <v>44086</v>
      </c>
      <c r="B15" s="121" t="s">
        <v>129</v>
      </c>
      <c r="C15" s="192">
        <v>0</v>
      </c>
      <c r="D15" s="192">
        <v>2.0833333333333332E-2</v>
      </c>
      <c r="E15" s="192">
        <v>0</v>
      </c>
      <c r="F15" s="193">
        <f t="shared" si="0"/>
        <v>0.5</v>
      </c>
      <c r="G15" s="333">
        <f t="shared" si="1"/>
        <v>-2.0833333333333332E-2</v>
      </c>
      <c r="H15" s="193">
        <f t="shared" si="2"/>
        <v>-0.5</v>
      </c>
      <c r="I15" s="211">
        <f>Sammanställning!$E$16</f>
        <v>8</v>
      </c>
      <c r="J15" s="207">
        <f t="shared" si="3"/>
        <v>-8.5</v>
      </c>
      <c r="K15" s="123">
        <f t="shared" si="4"/>
        <v>0</v>
      </c>
      <c r="L15" s="113" t="str">
        <f t="shared" si="5"/>
        <v>Uppgift saknas</v>
      </c>
      <c r="M15" s="151"/>
      <c r="N15" s="122" t="str">
        <f t="shared" si="6"/>
        <v>starttid saknas</v>
      </c>
      <c r="O15" s="2"/>
      <c r="P15" s="2"/>
      <c r="Q15" s="2"/>
      <c r="R15" s="2"/>
      <c r="S15" s="2"/>
      <c r="T15" s="2"/>
    </row>
    <row r="16" spans="1:20" ht="14.25" customHeight="1" x14ac:dyDescent="0.2">
      <c r="A16" s="158">
        <v>44087</v>
      </c>
      <c r="B16" s="121" t="s">
        <v>130</v>
      </c>
      <c r="C16" s="192">
        <v>0</v>
      </c>
      <c r="D16" s="192">
        <v>2.0833333333333332E-2</v>
      </c>
      <c r="E16" s="192">
        <v>0</v>
      </c>
      <c r="F16" s="193">
        <f t="shared" si="0"/>
        <v>0.5</v>
      </c>
      <c r="G16" s="333">
        <f t="shared" si="1"/>
        <v>-2.0833333333333332E-2</v>
      </c>
      <c r="H16" s="193">
        <f t="shared" si="2"/>
        <v>-0.5</v>
      </c>
      <c r="I16" s="211">
        <f>Sammanställning!$E$16</f>
        <v>8</v>
      </c>
      <c r="J16" s="207">
        <f t="shared" si="3"/>
        <v>-8.5</v>
      </c>
      <c r="K16" s="123">
        <f t="shared" si="4"/>
        <v>0</v>
      </c>
      <c r="L16" s="113" t="str">
        <f t="shared" si="5"/>
        <v>Uppgift saknas</v>
      </c>
      <c r="M16" s="151"/>
      <c r="N16" s="122" t="str">
        <f t="shared" si="6"/>
        <v>starttid saknas</v>
      </c>
    </row>
    <row r="17" spans="1:20" ht="14.25" customHeight="1" x14ac:dyDescent="0.2">
      <c r="A17" s="101">
        <v>44088</v>
      </c>
      <c r="B17" s="102" t="s">
        <v>131</v>
      </c>
      <c r="C17" s="103">
        <v>0</v>
      </c>
      <c r="D17" s="103">
        <v>0</v>
      </c>
      <c r="E17" s="103">
        <v>0</v>
      </c>
      <c r="F17" s="104">
        <f t="shared" si="0"/>
        <v>0</v>
      </c>
      <c r="G17" s="332">
        <f t="shared" si="1"/>
        <v>0</v>
      </c>
      <c r="H17" s="104">
        <f t="shared" si="2"/>
        <v>0</v>
      </c>
      <c r="I17" s="105">
        <v>0</v>
      </c>
      <c r="J17" s="106">
        <f t="shared" si="3"/>
        <v>0</v>
      </c>
      <c r="K17" s="123">
        <f t="shared" si="4"/>
        <v>0</v>
      </c>
      <c r="L17" s="113"/>
      <c r="M17" s="151"/>
      <c r="N17" s="122" t="str">
        <f t="shared" si="6"/>
        <v/>
      </c>
    </row>
    <row r="18" spans="1:20" ht="14.25" customHeight="1" x14ac:dyDescent="0.2">
      <c r="A18" s="101">
        <v>44089</v>
      </c>
      <c r="B18" s="102" t="s">
        <v>132</v>
      </c>
      <c r="C18" s="103">
        <v>0</v>
      </c>
      <c r="D18" s="103">
        <v>0</v>
      </c>
      <c r="E18" s="103">
        <v>0</v>
      </c>
      <c r="F18" s="104">
        <f t="shared" si="0"/>
        <v>0</v>
      </c>
      <c r="G18" s="332">
        <f t="shared" si="1"/>
        <v>0</v>
      </c>
      <c r="H18" s="104">
        <f t="shared" si="2"/>
        <v>0</v>
      </c>
      <c r="I18" s="105">
        <v>0</v>
      </c>
      <c r="J18" s="106">
        <f t="shared" si="3"/>
        <v>0</v>
      </c>
      <c r="K18" s="123">
        <f t="shared" si="4"/>
        <v>0</v>
      </c>
      <c r="L18" s="113"/>
      <c r="M18" s="151"/>
      <c r="N18" s="122" t="str">
        <f t="shared" si="6"/>
        <v/>
      </c>
    </row>
    <row r="19" spans="1:20" ht="14.25" customHeight="1" x14ac:dyDescent="0.2">
      <c r="A19" s="158">
        <v>44090</v>
      </c>
      <c r="B19" s="121" t="s">
        <v>133</v>
      </c>
      <c r="C19" s="192">
        <v>0</v>
      </c>
      <c r="D19" s="192">
        <v>2.0833333333333332E-2</v>
      </c>
      <c r="E19" s="192">
        <v>0</v>
      </c>
      <c r="F19" s="193">
        <f t="shared" si="0"/>
        <v>0.5</v>
      </c>
      <c r="G19" s="333">
        <f t="shared" si="1"/>
        <v>-2.0833333333333332E-2</v>
      </c>
      <c r="H19" s="193">
        <f t="shared" si="2"/>
        <v>-0.5</v>
      </c>
      <c r="I19" s="211">
        <f>Sammanställning!$E$16</f>
        <v>8</v>
      </c>
      <c r="J19" s="207">
        <f t="shared" si="3"/>
        <v>-8.5</v>
      </c>
      <c r="K19" s="123">
        <f t="shared" si="4"/>
        <v>0</v>
      </c>
      <c r="L19" s="113" t="str">
        <f t="shared" si="5"/>
        <v>Uppgift saknas</v>
      </c>
      <c r="M19" s="151"/>
      <c r="N19" s="122" t="str">
        <f t="shared" si="6"/>
        <v>starttid saknas</v>
      </c>
    </row>
    <row r="20" spans="1:20" ht="14.25" customHeight="1" x14ac:dyDescent="0.2">
      <c r="A20" s="158">
        <v>44091</v>
      </c>
      <c r="B20" s="121" t="s">
        <v>134</v>
      </c>
      <c r="C20" s="192">
        <v>0</v>
      </c>
      <c r="D20" s="192">
        <v>2.0833333333333332E-2</v>
      </c>
      <c r="E20" s="192">
        <v>0</v>
      </c>
      <c r="F20" s="193">
        <f t="shared" si="0"/>
        <v>0.5</v>
      </c>
      <c r="G20" s="333">
        <f t="shared" si="1"/>
        <v>-2.0833333333333332E-2</v>
      </c>
      <c r="H20" s="193">
        <f t="shared" si="2"/>
        <v>-0.5</v>
      </c>
      <c r="I20" s="211">
        <f>Sammanställning!$E$16</f>
        <v>8</v>
      </c>
      <c r="J20" s="207">
        <f t="shared" si="3"/>
        <v>-8.5</v>
      </c>
      <c r="K20" s="123">
        <f t="shared" si="4"/>
        <v>0</v>
      </c>
      <c r="L20" s="113" t="str">
        <f t="shared" si="5"/>
        <v>Uppgift saknas</v>
      </c>
      <c r="M20" s="151"/>
      <c r="N20" s="122" t="str">
        <f t="shared" si="6"/>
        <v>starttid saknas</v>
      </c>
    </row>
    <row r="21" spans="1:20" s="8" customFormat="1" ht="14.25" customHeight="1" x14ac:dyDescent="0.2">
      <c r="A21" s="158">
        <v>44092</v>
      </c>
      <c r="B21" s="121" t="s">
        <v>128</v>
      </c>
      <c r="C21" s="192">
        <v>0</v>
      </c>
      <c r="D21" s="192">
        <v>2.0833333333333332E-2</v>
      </c>
      <c r="E21" s="192">
        <v>0</v>
      </c>
      <c r="F21" s="193">
        <f t="shared" si="0"/>
        <v>0.5</v>
      </c>
      <c r="G21" s="333">
        <f t="shared" si="1"/>
        <v>-2.0833333333333332E-2</v>
      </c>
      <c r="H21" s="193">
        <f t="shared" si="2"/>
        <v>-0.5</v>
      </c>
      <c r="I21" s="211">
        <f>Sammanställning!$E$16</f>
        <v>8</v>
      </c>
      <c r="J21" s="207">
        <f t="shared" si="3"/>
        <v>-8.5</v>
      </c>
      <c r="K21" s="123">
        <f t="shared" si="4"/>
        <v>0</v>
      </c>
      <c r="L21" s="113" t="str">
        <f t="shared" si="5"/>
        <v>Uppgift saknas</v>
      </c>
      <c r="M21" s="151"/>
      <c r="N21" s="122" t="str">
        <f t="shared" si="6"/>
        <v>starttid saknas</v>
      </c>
      <c r="O21" s="2"/>
      <c r="P21" s="2"/>
      <c r="Q21" s="2"/>
      <c r="R21" s="2"/>
      <c r="S21" s="2"/>
      <c r="T21" s="2"/>
    </row>
    <row r="22" spans="1:20" s="8" customFormat="1" ht="14.25" customHeight="1" x14ac:dyDescent="0.2">
      <c r="A22" s="158">
        <v>44093</v>
      </c>
      <c r="B22" s="121" t="s">
        <v>129</v>
      </c>
      <c r="C22" s="192">
        <v>0</v>
      </c>
      <c r="D22" s="192">
        <v>2.0833333333333332E-2</v>
      </c>
      <c r="E22" s="192">
        <v>0</v>
      </c>
      <c r="F22" s="193">
        <f t="shared" si="0"/>
        <v>0.5</v>
      </c>
      <c r="G22" s="333">
        <f t="shared" si="1"/>
        <v>-2.0833333333333332E-2</v>
      </c>
      <c r="H22" s="193">
        <f t="shared" si="2"/>
        <v>-0.5</v>
      </c>
      <c r="I22" s="211">
        <f>Sammanställning!$E$16</f>
        <v>8</v>
      </c>
      <c r="J22" s="207">
        <f t="shared" si="3"/>
        <v>-8.5</v>
      </c>
      <c r="K22" s="123">
        <f t="shared" si="4"/>
        <v>0</v>
      </c>
      <c r="L22" s="113" t="str">
        <f t="shared" si="5"/>
        <v>Uppgift saknas</v>
      </c>
      <c r="M22" s="151"/>
      <c r="N22" s="122" t="str">
        <f t="shared" si="6"/>
        <v>starttid saknas</v>
      </c>
      <c r="O22" s="2"/>
      <c r="P22" s="2"/>
      <c r="Q22" s="2"/>
      <c r="R22" s="2"/>
      <c r="S22" s="2"/>
      <c r="T22" s="2"/>
    </row>
    <row r="23" spans="1:20" ht="14.25" customHeight="1" x14ac:dyDescent="0.2">
      <c r="A23" s="158">
        <v>44094</v>
      </c>
      <c r="B23" s="121" t="s">
        <v>130</v>
      </c>
      <c r="C23" s="192">
        <v>0</v>
      </c>
      <c r="D23" s="192">
        <v>2.0833333333333332E-2</v>
      </c>
      <c r="E23" s="192">
        <v>0</v>
      </c>
      <c r="F23" s="193">
        <f t="shared" si="0"/>
        <v>0.5</v>
      </c>
      <c r="G23" s="333">
        <f t="shared" si="1"/>
        <v>-2.0833333333333332E-2</v>
      </c>
      <c r="H23" s="193">
        <f t="shared" si="2"/>
        <v>-0.5</v>
      </c>
      <c r="I23" s="211">
        <f>Sammanställning!$E$16</f>
        <v>8</v>
      </c>
      <c r="J23" s="207">
        <f t="shared" si="3"/>
        <v>-8.5</v>
      </c>
      <c r="K23" s="123">
        <f t="shared" si="4"/>
        <v>0</v>
      </c>
      <c r="L23" s="113" t="str">
        <f t="shared" si="5"/>
        <v>Uppgift saknas</v>
      </c>
      <c r="M23" s="151"/>
      <c r="N23" s="122" t="str">
        <f t="shared" si="6"/>
        <v>starttid saknas</v>
      </c>
    </row>
    <row r="24" spans="1:20" ht="14.25" customHeight="1" x14ac:dyDescent="0.2">
      <c r="A24" s="101">
        <v>44095</v>
      </c>
      <c r="B24" s="102" t="s">
        <v>131</v>
      </c>
      <c r="C24" s="103">
        <v>0</v>
      </c>
      <c r="D24" s="103">
        <v>0</v>
      </c>
      <c r="E24" s="103">
        <v>0</v>
      </c>
      <c r="F24" s="104">
        <f t="shared" si="0"/>
        <v>0</v>
      </c>
      <c r="G24" s="332">
        <f t="shared" si="1"/>
        <v>0</v>
      </c>
      <c r="H24" s="104">
        <f t="shared" si="2"/>
        <v>0</v>
      </c>
      <c r="I24" s="105">
        <v>0</v>
      </c>
      <c r="J24" s="106">
        <f t="shared" si="3"/>
        <v>0</v>
      </c>
      <c r="K24" s="123">
        <f t="shared" si="4"/>
        <v>0</v>
      </c>
      <c r="L24" s="113"/>
      <c r="M24" s="151"/>
      <c r="N24" s="122" t="str">
        <f t="shared" si="6"/>
        <v/>
      </c>
    </row>
    <row r="25" spans="1:20" ht="14.25" customHeight="1" x14ac:dyDescent="0.2">
      <c r="A25" s="101">
        <v>44096</v>
      </c>
      <c r="B25" s="102" t="s">
        <v>132</v>
      </c>
      <c r="C25" s="265">
        <v>0</v>
      </c>
      <c r="D25" s="265">
        <v>0</v>
      </c>
      <c r="E25" s="265">
        <v>0</v>
      </c>
      <c r="F25" s="104">
        <f t="shared" si="0"/>
        <v>0</v>
      </c>
      <c r="G25" s="332">
        <f t="shared" si="1"/>
        <v>0</v>
      </c>
      <c r="H25" s="104">
        <f t="shared" si="2"/>
        <v>0</v>
      </c>
      <c r="I25" s="105">
        <v>0</v>
      </c>
      <c r="J25" s="106">
        <f t="shared" si="3"/>
        <v>0</v>
      </c>
      <c r="K25" s="123">
        <f t="shared" si="4"/>
        <v>0</v>
      </c>
      <c r="L25" s="113"/>
      <c r="M25" s="151"/>
      <c r="N25" s="122" t="str">
        <f t="shared" si="6"/>
        <v/>
      </c>
    </row>
    <row r="26" spans="1:20" ht="14.25" customHeight="1" x14ac:dyDescent="0.2">
      <c r="A26" s="158">
        <v>44097</v>
      </c>
      <c r="B26" s="121" t="s">
        <v>133</v>
      </c>
      <c r="C26" s="192">
        <v>0</v>
      </c>
      <c r="D26" s="192">
        <v>2.0833333333333332E-2</v>
      </c>
      <c r="E26" s="192">
        <v>0</v>
      </c>
      <c r="F26" s="193">
        <f t="shared" si="0"/>
        <v>0.5</v>
      </c>
      <c r="G26" s="333">
        <f t="shared" si="1"/>
        <v>-2.0833333333333332E-2</v>
      </c>
      <c r="H26" s="193">
        <f t="shared" si="2"/>
        <v>-0.5</v>
      </c>
      <c r="I26" s="211">
        <f>Sammanställning!$E$16</f>
        <v>8</v>
      </c>
      <c r="J26" s="207">
        <f t="shared" si="3"/>
        <v>-8.5</v>
      </c>
      <c r="K26" s="123">
        <f t="shared" si="4"/>
        <v>0</v>
      </c>
      <c r="L26" s="113" t="str">
        <f t="shared" si="5"/>
        <v>Uppgift saknas</v>
      </c>
      <c r="M26" s="151"/>
      <c r="N26" s="122" t="str">
        <f t="shared" si="6"/>
        <v>starttid saknas</v>
      </c>
    </row>
    <row r="27" spans="1:20" ht="14.25" customHeight="1" x14ac:dyDescent="0.2">
      <c r="A27" s="158">
        <v>44098</v>
      </c>
      <c r="B27" s="121" t="s">
        <v>134</v>
      </c>
      <c r="C27" s="192">
        <v>0</v>
      </c>
      <c r="D27" s="192">
        <v>2.0833333333333332E-2</v>
      </c>
      <c r="E27" s="192">
        <v>0</v>
      </c>
      <c r="F27" s="193">
        <f t="shared" si="0"/>
        <v>0.5</v>
      </c>
      <c r="G27" s="333">
        <f t="shared" si="1"/>
        <v>-2.0833333333333332E-2</v>
      </c>
      <c r="H27" s="193">
        <f t="shared" si="2"/>
        <v>-0.5</v>
      </c>
      <c r="I27" s="211">
        <f>Sammanställning!$E$16</f>
        <v>8</v>
      </c>
      <c r="J27" s="207">
        <f t="shared" si="3"/>
        <v>-8.5</v>
      </c>
      <c r="K27" s="123">
        <f t="shared" si="4"/>
        <v>0</v>
      </c>
      <c r="L27" s="113" t="str">
        <f t="shared" si="5"/>
        <v>Uppgift saknas</v>
      </c>
      <c r="M27" s="151"/>
      <c r="N27" s="122" t="str">
        <f t="shared" si="6"/>
        <v>starttid saknas</v>
      </c>
    </row>
    <row r="28" spans="1:20" ht="14.25" customHeight="1" x14ac:dyDescent="0.2">
      <c r="A28" s="158">
        <v>44099</v>
      </c>
      <c r="B28" s="121" t="s">
        <v>128</v>
      </c>
      <c r="C28" s="192">
        <v>0</v>
      </c>
      <c r="D28" s="192">
        <v>2.0833333333333332E-2</v>
      </c>
      <c r="E28" s="192">
        <v>0</v>
      </c>
      <c r="F28" s="193">
        <f t="shared" si="0"/>
        <v>0.5</v>
      </c>
      <c r="G28" s="333">
        <f t="shared" si="1"/>
        <v>-2.0833333333333332E-2</v>
      </c>
      <c r="H28" s="193">
        <f t="shared" si="2"/>
        <v>-0.5</v>
      </c>
      <c r="I28" s="211">
        <f>Sammanställning!$E$16</f>
        <v>8</v>
      </c>
      <c r="J28" s="207">
        <f t="shared" si="3"/>
        <v>-8.5</v>
      </c>
      <c r="K28" s="123">
        <f t="shared" si="4"/>
        <v>0</v>
      </c>
      <c r="L28" s="113" t="str">
        <f t="shared" si="5"/>
        <v>Uppgift saknas</v>
      </c>
      <c r="M28" s="151"/>
      <c r="N28" s="122" t="str">
        <f t="shared" si="6"/>
        <v>starttid saknas</v>
      </c>
    </row>
    <row r="29" spans="1:20" ht="14.25" customHeight="1" x14ac:dyDescent="0.2">
      <c r="A29" s="158">
        <v>44100</v>
      </c>
      <c r="B29" s="121" t="s">
        <v>129</v>
      </c>
      <c r="C29" s="192">
        <v>0</v>
      </c>
      <c r="D29" s="192">
        <v>2.0833333333333332E-2</v>
      </c>
      <c r="E29" s="192">
        <v>0</v>
      </c>
      <c r="F29" s="193">
        <f t="shared" si="0"/>
        <v>0.5</v>
      </c>
      <c r="G29" s="333">
        <f t="shared" si="1"/>
        <v>-2.0833333333333332E-2</v>
      </c>
      <c r="H29" s="193">
        <f t="shared" si="2"/>
        <v>-0.5</v>
      </c>
      <c r="I29" s="211">
        <f>Sammanställning!$E$16</f>
        <v>8</v>
      </c>
      <c r="J29" s="207">
        <f t="shared" si="3"/>
        <v>-8.5</v>
      </c>
      <c r="K29" s="123">
        <f t="shared" si="4"/>
        <v>0</v>
      </c>
      <c r="L29" s="113" t="str">
        <f t="shared" si="5"/>
        <v>Uppgift saknas</v>
      </c>
      <c r="M29" s="151"/>
      <c r="N29" s="122" t="str">
        <f t="shared" si="6"/>
        <v>starttid saknas</v>
      </c>
    </row>
    <row r="30" spans="1:20" ht="14.25" customHeight="1" x14ac:dyDescent="0.2">
      <c r="A30" s="158">
        <v>44101</v>
      </c>
      <c r="B30" s="121" t="s">
        <v>130</v>
      </c>
      <c r="C30" s="192">
        <v>0</v>
      </c>
      <c r="D30" s="192">
        <v>2.0833333333333301E-2</v>
      </c>
      <c r="E30" s="192">
        <v>0</v>
      </c>
      <c r="F30" s="193">
        <f t="shared" si="0"/>
        <v>0.49999999999999922</v>
      </c>
      <c r="G30" s="333">
        <f t="shared" si="1"/>
        <v>-2.0833333333333301E-2</v>
      </c>
      <c r="H30" s="193">
        <f t="shared" si="2"/>
        <v>-0.49999999999999922</v>
      </c>
      <c r="I30" s="211">
        <f>Sammanställning!$E$16</f>
        <v>8</v>
      </c>
      <c r="J30" s="207">
        <f t="shared" si="3"/>
        <v>-8.5</v>
      </c>
      <c r="K30" s="123">
        <f t="shared" si="4"/>
        <v>0</v>
      </c>
      <c r="L30" s="113" t="str">
        <f t="shared" si="5"/>
        <v>Uppgift saknas</v>
      </c>
      <c r="M30" s="151"/>
      <c r="N30" s="122" t="str">
        <f t="shared" si="6"/>
        <v>starttid saknas</v>
      </c>
    </row>
    <row r="31" spans="1:20" ht="14.25" customHeight="1" x14ac:dyDescent="0.2">
      <c r="A31" s="101">
        <v>44102</v>
      </c>
      <c r="B31" s="102" t="s">
        <v>131</v>
      </c>
      <c r="C31" s="103">
        <v>0</v>
      </c>
      <c r="D31" s="103">
        <v>0</v>
      </c>
      <c r="E31" s="103">
        <v>0</v>
      </c>
      <c r="F31" s="104">
        <f t="shared" si="0"/>
        <v>0</v>
      </c>
      <c r="G31" s="332">
        <f t="shared" si="1"/>
        <v>0</v>
      </c>
      <c r="H31" s="104">
        <f t="shared" si="2"/>
        <v>0</v>
      </c>
      <c r="I31" s="105">
        <v>0</v>
      </c>
      <c r="J31" s="106">
        <f t="shared" si="3"/>
        <v>0</v>
      </c>
      <c r="K31" s="123">
        <f t="shared" si="4"/>
        <v>0</v>
      </c>
      <c r="L31" s="113"/>
      <c r="M31" s="151"/>
      <c r="N31" s="122" t="str">
        <f t="shared" si="6"/>
        <v/>
      </c>
    </row>
    <row r="32" spans="1:20" ht="14.25" customHeight="1" x14ac:dyDescent="0.2">
      <c r="A32" s="101">
        <v>44103</v>
      </c>
      <c r="B32" s="102" t="s">
        <v>132</v>
      </c>
      <c r="C32" s="103">
        <v>0</v>
      </c>
      <c r="D32" s="103">
        <v>0</v>
      </c>
      <c r="E32" s="103">
        <v>0</v>
      </c>
      <c r="F32" s="104">
        <f t="shared" si="0"/>
        <v>0</v>
      </c>
      <c r="G32" s="332">
        <f t="shared" si="1"/>
        <v>0</v>
      </c>
      <c r="H32" s="104">
        <f t="shared" si="2"/>
        <v>0</v>
      </c>
      <c r="I32" s="105">
        <v>0</v>
      </c>
      <c r="J32" s="106">
        <f t="shared" si="3"/>
        <v>0</v>
      </c>
      <c r="K32" s="123">
        <f t="shared" si="4"/>
        <v>0</v>
      </c>
      <c r="L32" s="113"/>
      <c r="M32" s="151"/>
      <c r="N32" s="122" t="str">
        <f t="shared" si="6"/>
        <v/>
      </c>
    </row>
    <row r="33" spans="1:20" ht="14.25" customHeight="1" thickBot="1" x14ac:dyDescent="0.25">
      <c r="A33" s="248">
        <v>44104</v>
      </c>
      <c r="B33" s="121" t="s">
        <v>133</v>
      </c>
      <c r="C33" s="272">
        <v>0</v>
      </c>
      <c r="D33" s="272">
        <v>2.0833333333333332E-2</v>
      </c>
      <c r="E33" s="272">
        <v>0</v>
      </c>
      <c r="F33" s="193">
        <f t="shared" si="0"/>
        <v>0.5</v>
      </c>
      <c r="G33" s="333">
        <f t="shared" si="1"/>
        <v>-2.0833333333333332E-2</v>
      </c>
      <c r="H33" s="193">
        <f t="shared" si="2"/>
        <v>-0.5</v>
      </c>
      <c r="I33" s="211">
        <f>Sammanställning!$E$16</f>
        <v>8</v>
      </c>
      <c r="J33" s="207">
        <f t="shared" si="3"/>
        <v>-8.5</v>
      </c>
      <c r="K33" s="123">
        <f t="shared" si="4"/>
        <v>0</v>
      </c>
      <c r="L33" s="113" t="str">
        <f t="shared" si="5"/>
        <v>Uppgift saknas</v>
      </c>
      <c r="M33" s="271"/>
      <c r="N33" s="122" t="str">
        <f t="shared" si="6"/>
        <v>starttid saknas</v>
      </c>
    </row>
    <row r="34" spans="1:20" ht="14.25" customHeight="1" x14ac:dyDescent="0.2">
      <c r="A34" s="247" t="s">
        <v>6</v>
      </c>
      <c r="B34" s="161"/>
      <c r="C34" s="55"/>
      <c r="D34" s="56"/>
      <c r="E34" s="31"/>
      <c r="F34" s="31"/>
      <c r="G34" s="335"/>
      <c r="H34" s="56"/>
      <c r="I34" s="55"/>
      <c r="J34" s="55"/>
      <c r="K34" s="160">
        <f>K33</f>
        <v>0</v>
      </c>
      <c r="L34" s="64"/>
      <c r="M34" s="32"/>
    </row>
    <row r="35" spans="1:20" s="60" customFormat="1" ht="14.25" customHeight="1" x14ac:dyDescent="0.2">
      <c r="A35" s="385"/>
      <c r="B35" s="386"/>
      <c r="C35" s="386"/>
      <c r="D35" s="386"/>
      <c r="E35" s="386"/>
      <c r="F35" s="386"/>
      <c r="G35" s="386"/>
      <c r="H35" s="386"/>
      <c r="I35" s="386"/>
      <c r="J35" s="387"/>
      <c r="K35" s="125"/>
      <c r="L35" s="393"/>
      <c r="M35" s="389"/>
      <c r="O35" s="153"/>
      <c r="P35" s="153"/>
      <c r="Q35" s="153"/>
      <c r="R35" s="153"/>
      <c r="S35" s="153"/>
      <c r="T35" s="153"/>
    </row>
    <row r="36" spans="1:20" ht="14.25" customHeight="1" x14ac:dyDescent="0.2">
      <c r="A36" s="53"/>
      <c r="B36" s="61"/>
      <c r="C36" s="62"/>
      <c r="D36" s="62"/>
      <c r="E36" s="59"/>
      <c r="F36" s="59"/>
      <c r="G36" s="336"/>
      <c r="H36" s="62"/>
      <c r="I36" s="62"/>
      <c r="J36" s="63"/>
      <c r="K36" s="126"/>
      <c r="L36" s="64"/>
      <c r="M36" s="32"/>
    </row>
    <row r="37" spans="1:20" ht="14.25" customHeight="1" thickBot="1" x14ac:dyDescent="0.25">
      <c r="A37" s="166" t="s">
        <v>7</v>
      </c>
      <c r="B37" s="163"/>
      <c r="C37" s="164"/>
      <c r="D37" s="167"/>
      <c r="E37" s="167"/>
      <c r="F37" s="167"/>
      <c r="G37" s="343"/>
      <c r="H37" s="167"/>
      <c r="I37" s="164"/>
      <c r="J37" s="164"/>
      <c r="K37" s="165" t="s">
        <v>158</v>
      </c>
      <c r="L37" s="66"/>
      <c r="M37" s="34"/>
    </row>
  </sheetData>
  <mergeCells count="3">
    <mergeCell ref="A1:D1"/>
    <mergeCell ref="A35:J35"/>
    <mergeCell ref="L35:M35"/>
  </mergeCells>
  <phoneticPr fontId="0" type="noConversion"/>
  <printOptions gridLines="1"/>
  <pageMargins left="0.59055118110236227" right="0.39370078740157483" top="0.98425196850393704" bottom="0.98425196850393704" header="0.51181102362204722" footer="0.51181102362204722"/>
  <pageSetup paperSize="9" orientation="portrait" horizontalDpi="4294967292" verticalDpi="4294967292"/>
  <headerFooter alignWithMargins="0">
    <oddHeader>&amp;L&amp;LFlextid&amp;C&amp;C&amp;A</oddHeader>
    <oddFooter>&amp;L&amp;D &amp;T&amp;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38"/>
  <sheetViews>
    <sheetView workbookViewId="0">
      <pane ySplit="3" topLeftCell="A4" activePane="bottomLeft" state="frozen"/>
      <selection activeCell="H2" sqref="H2"/>
      <selection pane="bottomLeft" activeCell="K35" sqref="K35"/>
    </sheetView>
  </sheetViews>
  <sheetFormatPr defaultColWidth="8.7109375" defaultRowHeight="14.25" customHeight="1" x14ac:dyDescent="0.2"/>
  <cols>
    <col min="1" max="1" width="7" style="67" customWidth="1"/>
    <col min="2" max="2" width="8.7109375" style="9" customWidth="1"/>
    <col min="3" max="5" width="7" style="68" customWidth="1"/>
    <col min="6" max="6" width="4.5703125" style="68" hidden="1" customWidth="1"/>
    <col min="7" max="7" width="5.42578125" style="9" hidden="1" customWidth="1"/>
    <col min="8" max="8" width="5.28515625" style="68" bestFit="1" customWidth="1"/>
    <col min="9" max="9" width="7.5703125" style="68" customWidth="1"/>
    <col min="10" max="10" width="7" style="68" customWidth="1"/>
    <col min="11" max="11" width="8.7109375" style="68" customWidth="1"/>
    <col min="12" max="12" width="14.7109375" style="9" customWidth="1"/>
    <col min="13" max="13" width="21.42578125" style="9" customWidth="1"/>
    <col min="14" max="14" width="8.7109375" style="9"/>
    <col min="15" max="19" width="8.7109375" style="122"/>
    <col min="20" max="16384" width="8.7109375" style="9"/>
  </cols>
  <sheetData>
    <row r="1" spans="1:19" ht="20.100000000000001" customHeight="1" x14ac:dyDescent="0.3">
      <c r="A1" s="383" t="str">
        <f>Sammanställning!A1</f>
        <v>Flextidsmall 2024</v>
      </c>
      <c r="B1" s="384"/>
      <c r="C1" s="384"/>
      <c r="D1" s="384"/>
      <c r="E1" s="80" t="s">
        <v>19</v>
      </c>
      <c r="F1" s="78"/>
      <c r="G1" s="78"/>
      <c r="H1" s="78"/>
      <c r="I1" s="78"/>
      <c r="J1" s="78"/>
      <c r="K1" s="84">
        <f>Sammanställning!E1</f>
        <v>0</v>
      </c>
      <c r="L1" s="78"/>
      <c r="M1" s="79"/>
    </row>
    <row r="2" spans="1:19" s="74" customFormat="1" ht="39.75" customHeight="1" x14ac:dyDescent="0.2">
      <c r="A2" s="83" t="s">
        <v>0</v>
      </c>
      <c r="B2" s="70" t="s">
        <v>1</v>
      </c>
      <c r="C2" s="71" t="s">
        <v>2</v>
      </c>
      <c r="D2" s="71" t="s">
        <v>27</v>
      </c>
      <c r="E2" s="71" t="s">
        <v>3</v>
      </c>
      <c r="F2" s="296" t="s">
        <v>29</v>
      </c>
      <c r="G2" s="296" t="s">
        <v>28</v>
      </c>
      <c r="H2" s="71" t="s">
        <v>30</v>
      </c>
      <c r="I2" s="132" t="s">
        <v>138</v>
      </c>
      <c r="J2" s="72" t="s">
        <v>4</v>
      </c>
      <c r="K2" s="71" t="s">
        <v>32</v>
      </c>
      <c r="L2" s="70" t="s">
        <v>26</v>
      </c>
      <c r="M2" s="73" t="s">
        <v>31</v>
      </c>
      <c r="O2" s="152"/>
      <c r="P2" s="152"/>
      <c r="Q2" s="152"/>
      <c r="R2" s="152"/>
      <c r="S2" s="152"/>
    </row>
    <row r="3" spans="1:19" ht="14.25" customHeight="1" x14ac:dyDescent="0.2">
      <c r="A3" s="75"/>
      <c r="B3" s="64" t="s">
        <v>8</v>
      </c>
      <c r="C3" s="55"/>
      <c r="D3" s="55"/>
      <c r="E3" s="55"/>
      <c r="F3" s="55"/>
      <c r="G3" s="64"/>
      <c r="H3" s="55"/>
      <c r="I3" s="55"/>
      <c r="J3" s="55"/>
      <c r="K3" s="22">
        <f>Sept!K34</f>
        <v>0</v>
      </c>
      <c r="L3" s="64"/>
      <c r="M3" s="32"/>
    </row>
    <row r="4" spans="1:19" ht="14.25" customHeight="1" x14ac:dyDescent="0.2">
      <c r="A4" s="158">
        <v>44105</v>
      </c>
      <c r="B4" s="121" t="s">
        <v>134</v>
      </c>
      <c r="C4" s="192">
        <v>0</v>
      </c>
      <c r="D4" s="192">
        <v>2.0833333333333332E-2</v>
      </c>
      <c r="E4" s="192">
        <v>0</v>
      </c>
      <c r="F4" s="193">
        <f>D4*24</f>
        <v>0.5</v>
      </c>
      <c r="G4" s="333">
        <f>E4-C4-D4</f>
        <v>-2.0833333333333332E-2</v>
      </c>
      <c r="H4" s="193">
        <f t="shared" ref="H4:H26" si="0">G4*24</f>
        <v>-0.5</v>
      </c>
      <c r="I4" s="211">
        <f>Sammanställning!$E$16</f>
        <v>8</v>
      </c>
      <c r="J4" s="193">
        <f>H4-I4</f>
        <v>-8.5</v>
      </c>
      <c r="K4" s="123">
        <f>IF(E4=0,K3,IF(C4=0,S19,K3+J4))</f>
        <v>0</v>
      </c>
      <c r="L4" s="116" t="str">
        <f>IF(I4=0,"Frånvaro",IF(E4=0,"Uppgift saknas","Arbetat"))</f>
        <v>Uppgift saknas</v>
      </c>
      <c r="M4" s="134"/>
      <c r="N4" s="122" t="str">
        <f>IF(I4=0,"",IF(C4=0,"starttid saknas",""))</f>
        <v>starttid saknas</v>
      </c>
    </row>
    <row r="5" spans="1:19" s="8" customFormat="1" ht="14.25" customHeight="1" x14ac:dyDescent="0.2">
      <c r="A5" s="158">
        <v>44106</v>
      </c>
      <c r="B5" s="121" t="s">
        <v>128</v>
      </c>
      <c r="C5" s="192">
        <v>0</v>
      </c>
      <c r="D5" s="192">
        <v>2.0833333333333332E-2</v>
      </c>
      <c r="E5" s="192">
        <v>0</v>
      </c>
      <c r="F5" s="193">
        <f t="shared" ref="F5:F26" si="1">D5*24</f>
        <v>0.5</v>
      </c>
      <c r="G5" s="333">
        <f t="shared" ref="G5:G26" si="2">E5-C5-D5</f>
        <v>-2.0833333333333332E-2</v>
      </c>
      <c r="H5" s="193">
        <f t="shared" si="0"/>
        <v>-0.5</v>
      </c>
      <c r="I5" s="211">
        <f>Sammanställning!$E$16</f>
        <v>8</v>
      </c>
      <c r="J5" s="207">
        <f t="shared" ref="J5:J34" si="3">H5-I5</f>
        <v>-8.5</v>
      </c>
      <c r="K5" s="123">
        <f t="shared" ref="K5:K34" si="4">IF(E5=0,K4,IF(C5=0,S20,K4+J5))</f>
        <v>0</v>
      </c>
      <c r="L5" s="116" t="str">
        <f>IF(I5=0,"Frånvaro",IF(E5=0,"Uppgift saknas","Arbetat"))</f>
        <v>Uppgift saknas</v>
      </c>
      <c r="M5" s="134"/>
      <c r="N5" s="122" t="str">
        <f t="shared" ref="N5:N34" si="5">IF(I5=0,"",IF(C5=0,"starttid saknas",""))</f>
        <v>starttid saknas</v>
      </c>
      <c r="O5" s="2"/>
      <c r="P5" s="2"/>
      <c r="Q5" s="2"/>
      <c r="R5" s="2"/>
      <c r="S5" s="2"/>
    </row>
    <row r="6" spans="1:19" s="8" customFormat="1" ht="14.25" customHeight="1" x14ac:dyDescent="0.2">
      <c r="A6" s="158">
        <v>44107</v>
      </c>
      <c r="B6" s="121" t="s">
        <v>129</v>
      </c>
      <c r="C6" s="192">
        <v>0</v>
      </c>
      <c r="D6" s="192">
        <v>2.0833333333333332E-2</v>
      </c>
      <c r="E6" s="192">
        <v>0</v>
      </c>
      <c r="F6" s="193">
        <f t="shared" si="1"/>
        <v>0.5</v>
      </c>
      <c r="G6" s="333">
        <f t="shared" si="2"/>
        <v>-2.0833333333333332E-2</v>
      </c>
      <c r="H6" s="193">
        <f t="shared" si="0"/>
        <v>-0.5</v>
      </c>
      <c r="I6" s="211">
        <f>Sammanställning!$E$16</f>
        <v>8</v>
      </c>
      <c r="J6" s="207">
        <f t="shared" si="3"/>
        <v>-8.5</v>
      </c>
      <c r="K6" s="123">
        <f t="shared" si="4"/>
        <v>0</v>
      </c>
      <c r="L6" s="116" t="str">
        <f t="shared" ref="L6:L34" si="6">IF(I6=0,"Frånvaro",IF(E6=0,"Uppgift saknas","Arbetat"))</f>
        <v>Uppgift saknas</v>
      </c>
      <c r="M6" s="134"/>
      <c r="N6" s="122" t="str">
        <f t="shared" si="5"/>
        <v>starttid saknas</v>
      </c>
      <c r="O6" s="2"/>
      <c r="P6" s="2"/>
      <c r="Q6" s="2"/>
      <c r="R6" s="2"/>
      <c r="S6" s="2"/>
    </row>
    <row r="7" spans="1:19" ht="14.25" customHeight="1" x14ac:dyDescent="0.2">
      <c r="A7" s="158">
        <v>44108</v>
      </c>
      <c r="B7" s="121" t="s">
        <v>130</v>
      </c>
      <c r="C7" s="192">
        <v>0</v>
      </c>
      <c r="D7" s="192">
        <v>2.0833333333333332E-2</v>
      </c>
      <c r="E7" s="192">
        <v>0</v>
      </c>
      <c r="F7" s="193">
        <f t="shared" si="1"/>
        <v>0.5</v>
      </c>
      <c r="G7" s="333">
        <f t="shared" si="2"/>
        <v>-2.0833333333333332E-2</v>
      </c>
      <c r="H7" s="193">
        <f t="shared" si="0"/>
        <v>-0.5</v>
      </c>
      <c r="I7" s="211">
        <f>Sammanställning!$E$16</f>
        <v>8</v>
      </c>
      <c r="J7" s="207">
        <f t="shared" si="3"/>
        <v>-8.5</v>
      </c>
      <c r="K7" s="123">
        <f t="shared" si="4"/>
        <v>0</v>
      </c>
      <c r="L7" s="116" t="str">
        <f t="shared" si="6"/>
        <v>Uppgift saknas</v>
      </c>
      <c r="M7" s="134"/>
      <c r="N7" s="122" t="str">
        <f t="shared" si="5"/>
        <v>starttid saknas</v>
      </c>
    </row>
    <row r="8" spans="1:19" ht="14.25" customHeight="1" x14ac:dyDescent="0.2">
      <c r="A8" s="101">
        <v>44109</v>
      </c>
      <c r="B8" s="102" t="s">
        <v>131</v>
      </c>
      <c r="C8" s="103">
        <v>0</v>
      </c>
      <c r="D8" s="103">
        <v>0</v>
      </c>
      <c r="E8" s="103">
        <v>0</v>
      </c>
      <c r="F8" s="104">
        <f t="shared" si="1"/>
        <v>0</v>
      </c>
      <c r="G8" s="332">
        <f t="shared" si="2"/>
        <v>0</v>
      </c>
      <c r="H8" s="104">
        <f t="shared" si="0"/>
        <v>0</v>
      </c>
      <c r="I8" s="105">
        <v>0</v>
      </c>
      <c r="J8" s="106">
        <f t="shared" si="3"/>
        <v>0</v>
      </c>
      <c r="K8" s="123">
        <f t="shared" si="4"/>
        <v>0</v>
      </c>
      <c r="L8" s="116"/>
      <c r="M8" s="134"/>
      <c r="N8" s="122" t="str">
        <f t="shared" si="5"/>
        <v/>
      </c>
    </row>
    <row r="9" spans="1:19" ht="14.25" customHeight="1" x14ac:dyDescent="0.2">
      <c r="A9" s="101">
        <v>44110</v>
      </c>
      <c r="B9" s="102" t="s">
        <v>132</v>
      </c>
      <c r="C9" s="103">
        <v>0</v>
      </c>
      <c r="D9" s="103">
        <v>0</v>
      </c>
      <c r="E9" s="103">
        <v>0</v>
      </c>
      <c r="F9" s="104">
        <f t="shared" si="1"/>
        <v>0</v>
      </c>
      <c r="G9" s="332">
        <f t="shared" si="2"/>
        <v>0</v>
      </c>
      <c r="H9" s="104">
        <f t="shared" si="0"/>
        <v>0</v>
      </c>
      <c r="I9" s="105">
        <v>0</v>
      </c>
      <c r="J9" s="106">
        <f t="shared" si="3"/>
        <v>0</v>
      </c>
      <c r="K9" s="123">
        <f t="shared" si="4"/>
        <v>0</v>
      </c>
      <c r="L9" s="116"/>
      <c r="M9" s="134"/>
      <c r="N9" s="122" t="str">
        <f t="shared" si="5"/>
        <v/>
      </c>
    </row>
    <row r="10" spans="1:19" ht="14.25" customHeight="1" x14ac:dyDescent="0.2">
      <c r="A10" s="158">
        <v>44111</v>
      </c>
      <c r="B10" s="121" t="s">
        <v>133</v>
      </c>
      <c r="C10" s="192">
        <v>0</v>
      </c>
      <c r="D10" s="192">
        <v>2.0833333333333332E-2</v>
      </c>
      <c r="E10" s="192">
        <v>0</v>
      </c>
      <c r="F10" s="193">
        <f t="shared" si="1"/>
        <v>0.5</v>
      </c>
      <c r="G10" s="333">
        <f t="shared" si="2"/>
        <v>-2.0833333333333332E-2</v>
      </c>
      <c r="H10" s="193">
        <f t="shared" si="0"/>
        <v>-0.5</v>
      </c>
      <c r="I10" s="211">
        <f>Sammanställning!$E$16</f>
        <v>8</v>
      </c>
      <c r="J10" s="207">
        <f t="shared" si="3"/>
        <v>-8.5</v>
      </c>
      <c r="K10" s="123">
        <f t="shared" si="4"/>
        <v>0</v>
      </c>
      <c r="L10" s="116" t="str">
        <f t="shared" si="6"/>
        <v>Uppgift saknas</v>
      </c>
      <c r="M10" s="134"/>
      <c r="N10" s="122" t="str">
        <f t="shared" si="5"/>
        <v>starttid saknas</v>
      </c>
    </row>
    <row r="11" spans="1:19" ht="14.25" customHeight="1" x14ac:dyDescent="0.2">
      <c r="A11" s="158">
        <v>44112</v>
      </c>
      <c r="B11" s="121" t="s">
        <v>134</v>
      </c>
      <c r="C11" s="192">
        <v>0</v>
      </c>
      <c r="D11" s="192">
        <v>2.0833333333333332E-2</v>
      </c>
      <c r="E11" s="192">
        <v>0</v>
      </c>
      <c r="F11" s="193">
        <f>D11*24</f>
        <v>0.5</v>
      </c>
      <c r="G11" s="333">
        <f>E11-C11-D11</f>
        <v>-2.0833333333333332E-2</v>
      </c>
      <c r="H11" s="193">
        <f t="shared" si="0"/>
        <v>-0.5</v>
      </c>
      <c r="I11" s="211">
        <f>Sammanställning!$E$16</f>
        <v>8</v>
      </c>
      <c r="J11" s="207">
        <f t="shared" si="3"/>
        <v>-8.5</v>
      </c>
      <c r="K11" s="123">
        <f t="shared" si="4"/>
        <v>0</v>
      </c>
      <c r="L11" s="116" t="str">
        <f t="shared" si="6"/>
        <v>Uppgift saknas</v>
      </c>
      <c r="M11" s="134"/>
      <c r="N11" s="122" t="str">
        <f t="shared" si="5"/>
        <v>starttid saknas</v>
      </c>
    </row>
    <row r="12" spans="1:19" s="8" customFormat="1" ht="14.25" customHeight="1" x14ac:dyDescent="0.2">
      <c r="A12" s="158">
        <v>44113</v>
      </c>
      <c r="B12" s="121" t="s">
        <v>128</v>
      </c>
      <c r="C12" s="192">
        <v>0</v>
      </c>
      <c r="D12" s="192">
        <v>2.0833333333333332E-2</v>
      </c>
      <c r="E12" s="192">
        <v>0</v>
      </c>
      <c r="F12" s="193">
        <f t="shared" si="1"/>
        <v>0.5</v>
      </c>
      <c r="G12" s="333">
        <f t="shared" si="2"/>
        <v>-2.0833333333333332E-2</v>
      </c>
      <c r="H12" s="193">
        <f t="shared" si="0"/>
        <v>-0.5</v>
      </c>
      <c r="I12" s="211">
        <f>Sammanställning!$E$16</f>
        <v>8</v>
      </c>
      <c r="J12" s="207">
        <f t="shared" si="3"/>
        <v>-8.5</v>
      </c>
      <c r="K12" s="123">
        <f t="shared" si="4"/>
        <v>0</v>
      </c>
      <c r="L12" s="116" t="str">
        <f t="shared" si="6"/>
        <v>Uppgift saknas</v>
      </c>
      <c r="M12" s="134"/>
      <c r="N12" s="122" t="str">
        <f t="shared" si="5"/>
        <v>starttid saknas</v>
      </c>
      <c r="O12" s="2"/>
      <c r="P12" s="2"/>
      <c r="Q12" s="2"/>
      <c r="R12" s="2"/>
      <c r="S12" s="2"/>
    </row>
    <row r="13" spans="1:19" s="8" customFormat="1" ht="14.25" customHeight="1" x14ac:dyDescent="0.2">
      <c r="A13" s="158">
        <v>44114</v>
      </c>
      <c r="B13" s="121" t="s">
        <v>129</v>
      </c>
      <c r="C13" s="192">
        <v>0</v>
      </c>
      <c r="D13" s="192">
        <v>2.0833333333333332E-2</v>
      </c>
      <c r="E13" s="192">
        <v>0</v>
      </c>
      <c r="F13" s="193">
        <f t="shared" si="1"/>
        <v>0.5</v>
      </c>
      <c r="G13" s="333">
        <f t="shared" si="2"/>
        <v>-2.0833333333333332E-2</v>
      </c>
      <c r="H13" s="193">
        <f t="shared" si="0"/>
        <v>-0.5</v>
      </c>
      <c r="I13" s="211">
        <f>Sammanställning!$E$16</f>
        <v>8</v>
      </c>
      <c r="J13" s="207">
        <f t="shared" si="3"/>
        <v>-8.5</v>
      </c>
      <c r="K13" s="123">
        <f t="shared" si="4"/>
        <v>0</v>
      </c>
      <c r="L13" s="116" t="str">
        <f t="shared" si="6"/>
        <v>Uppgift saknas</v>
      </c>
      <c r="M13" s="134"/>
      <c r="N13" s="122" t="str">
        <f t="shared" si="5"/>
        <v>starttid saknas</v>
      </c>
      <c r="O13" s="2"/>
      <c r="P13" s="2"/>
      <c r="Q13" s="2"/>
      <c r="R13" s="2"/>
      <c r="S13" s="2"/>
    </row>
    <row r="14" spans="1:19" ht="14.25" customHeight="1" x14ac:dyDescent="0.2">
      <c r="A14" s="158">
        <v>44115</v>
      </c>
      <c r="B14" s="121" t="s">
        <v>130</v>
      </c>
      <c r="C14" s="192">
        <v>0</v>
      </c>
      <c r="D14" s="192">
        <v>2.0833333333333332E-2</v>
      </c>
      <c r="E14" s="192">
        <v>0</v>
      </c>
      <c r="F14" s="193">
        <f t="shared" si="1"/>
        <v>0.5</v>
      </c>
      <c r="G14" s="333">
        <f t="shared" si="2"/>
        <v>-2.0833333333333332E-2</v>
      </c>
      <c r="H14" s="193">
        <f t="shared" si="0"/>
        <v>-0.5</v>
      </c>
      <c r="I14" s="211">
        <f>Sammanställning!$E$16</f>
        <v>8</v>
      </c>
      <c r="J14" s="207">
        <f t="shared" si="3"/>
        <v>-8.5</v>
      </c>
      <c r="K14" s="123">
        <f t="shared" si="4"/>
        <v>0</v>
      </c>
      <c r="L14" s="116" t="str">
        <f t="shared" si="6"/>
        <v>Uppgift saknas</v>
      </c>
      <c r="M14" s="134"/>
      <c r="N14" s="122" t="str">
        <f t="shared" si="5"/>
        <v>starttid saknas</v>
      </c>
    </row>
    <row r="15" spans="1:19" ht="14.25" customHeight="1" x14ac:dyDescent="0.2">
      <c r="A15" s="101">
        <v>44116</v>
      </c>
      <c r="B15" s="102" t="s">
        <v>131</v>
      </c>
      <c r="C15" s="103">
        <v>0</v>
      </c>
      <c r="D15" s="103">
        <v>0</v>
      </c>
      <c r="E15" s="103">
        <v>0</v>
      </c>
      <c r="F15" s="104">
        <f t="shared" si="1"/>
        <v>0</v>
      </c>
      <c r="G15" s="332">
        <f t="shared" si="2"/>
        <v>0</v>
      </c>
      <c r="H15" s="104">
        <f t="shared" si="0"/>
        <v>0</v>
      </c>
      <c r="I15" s="105">
        <v>0</v>
      </c>
      <c r="J15" s="106">
        <f t="shared" si="3"/>
        <v>0</v>
      </c>
      <c r="K15" s="123">
        <f t="shared" si="4"/>
        <v>0</v>
      </c>
      <c r="L15" s="116"/>
      <c r="M15" s="134"/>
      <c r="N15" s="122" t="str">
        <f t="shared" si="5"/>
        <v/>
      </c>
    </row>
    <row r="16" spans="1:19" ht="14.25" customHeight="1" x14ac:dyDescent="0.2">
      <c r="A16" s="101">
        <v>44117</v>
      </c>
      <c r="B16" s="102" t="s">
        <v>132</v>
      </c>
      <c r="C16" s="103">
        <v>0</v>
      </c>
      <c r="D16" s="103">
        <v>0</v>
      </c>
      <c r="E16" s="103">
        <v>0</v>
      </c>
      <c r="F16" s="104">
        <f t="shared" si="1"/>
        <v>0</v>
      </c>
      <c r="G16" s="332">
        <f t="shared" si="2"/>
        <v>0</v>
      </c>
      <c r="H16" s="104">
        <f t="shared" si="0"/>
        <v>0</v>
      </c>
      <c r="I16" s="105">
        <v>0</v>
      </c>
      <c r="J16" s="106">
        <f t="shared" si="3"/>
        <v>0</v>
      </c>
      <c r="K16" s="123">
        <f t="shared" si="4"/>
        <v>0</v>
      </c>
      <c r="L16" s="116"/>
      <c r="M16" s="134"/>
      <c r="N16" s="122" t="str">
        <f t="shared" si="5"/>
        <v/>
      </c>
    </row>
    <row r="17" spans="1:19" ht="14.25" customHeight="1" x14ac:dyDescent="0.2">
      <c r="A17" s="158">
        <v>44118</v>
      </c>
      <c r="B17" s="121" t="s">
        <v>133</v>
      </c>
      <c r="C17" s="192">
        <v>0</v>
      </c>
      <c r="D17" s="192">
        <v>2.0833333333333332E-2</v>
      </c>
      <c r="E17" s="192">
        <v>0</v>
      </c>
      <c r="F17" s="193">
        <f t="shared" si="1"/>
        <v>0.5</v>
      </c>
      <c r="G17" s="333">
        <f t="shared" si="2"/>
        <v>-2.0833333333333332E-2</v>
      </c>
      <c r="H17" s="193">
        <f t="shared" si="0"/>
        <v>-0.5</v>
      </c>
      <c r="I17" s="211">
        <f>Sammanställning!$E$16</f>
        <v>8</v>
      </c>
      <c r="J17" s="207">
        <f t="shared" si="3"/>
        <v>-8.5</v>
      </c>
      <c r="K17" s="123">
        <f t="shared" si="4"/>
        <v>0</v>
      </c>
      <c r="L17" s="116" t="str">
        <f t="shared" si="6"/>
        <v>Uppgift saknas</v>
      </c>
      <c r="M17" s="134"/>
      <c r="N17" s="122" t="str">
        <f t="shared" si="5"/>
        <v>starttid saknas</v>
      </c>
    </row>
    <row r="18" spans="1:19" ht="14.25" customHeight="1" x14ac:dyDescent="0.2">
      <c r="A18" s="158">
        <v>44119</v>
      </c>
      <c r="B18" s="121" t="s">
        <v>134</v>
      </c>
      <c r="C18" s="192">
        <v>0</v>
      </c>
      <c r="D18" s="192">
        <v>2.0833333333333332E-2</v>
      </c>
      <c r="E18" s="192">
        <v>0</v>
      </c>
      <c r="F18" s="193">
        <f>D18*24</f>
        <v>0.5</v>
      </c>
      <c r="G18" s="333">
        <f>E18-C18-D18</f>
        <v>-2.0833333333333332E-2</v>
      </c>
      <c r="H18" s="193">
        <f t="shared" si="0"/>
        <v>-0.5</v>
      </c>
      <c r="I18" s="211">
        <f>Sammanställning!$E$16</f>
        <v>8</v>
      </c>
      <c r="J18" s="207">
        <f t="shared" si="3"/>
        <v>-8.5</v>
      </c>
      <c r="K18" s="123">
        <f t="shared" si="4"/>
        <v>0</v>
      </c>
      <c r="L18" s="116" t="str">
        <f t="shared" si="6"/>
        <v>Uppgift saknas</v>
      </c>
      <c r="M18" s="134"/>
      <c r="N18" s="122" t="str">
        <f t="shared" si="5"/>
        <v>starttid saknas</v>
      </c>
    </row>
    <row r="19" spans="1:19" s="8" customFormat="1" ht="14.25" customHeight="1" x14ac:dyDescent="0.2">
      <c r="A19" s="158">
        <v>44120</v>
      </c>
      <c r="B19" s="121" t="s">
        <v>128</v>
      </c>
      <c r="C19" s="192">
        <v>0</v>
      </c>
      <c r="D19" s="192">
        <v>2.0833333333333332E-2</v>
      </c>
      <c r="E19" s="192">
        <v>0</v>
      </c>
      <c r="F19" s="193">
        <f t="shared" si="1"/>
        <v>0.5</v>
      </c>
      <c r="G19" s="333">
        <f t="shared" si="2"/>
        <v>-2.0833333333333332E-2</v>
      </c>
      <c r="H19" s="193">
        <f t="shared" si="0"/>
        <v>-0.5</v>
      </c>
      <c r="I19" s="211">
        <f>Sammanställning!$E$16</f>
        <v>8</v>
      </c>
      <c r="J19" s="207">
        <f t="shared" si="3"/>
        <v>-8.5</v>
      </c>
      <c r="K19" s="123">
        <f t="shared" si="4"/>
        <v>0</v>
      </c>
      <c r="L19" s="116" t="str">
        <f t="shared" si="6"/>
        <v>Uppgift saknas</v>
      </c>
      <c r="M19" s="134"/>
      <c r="N19" s="122" t="str">
        <f t="shared" si="5"/>
        <v>starttid saknas</v>
      </c>
      <c r="O19" s="2"/>
      <c r="P19" s="2"/>
      <c r="Q19" s="2"/>
      <c r="R19" s="2"/>
      <c r="S19" s="2"/>
    </row>
    <row r="20" spans="1:19" s="8" customFormat="1" ht="14.25" customHeight="1" x14ac:dyDescent="0.2">
      <c r="A20" s="158">
        <v>44121</v>
      </c>
      <c r="B20" s="121" t="s">
        <v>129</v>
      </c>
      <c r="C20" s="192">
        <v>0</v>
      </c>
      <c r="D20" s="192">
        <v>2.0833333333333332E-2</v>
      </c>
      <c r="E20" s="192">
        <v>0</v>
      </c>
      <c r="F20" s="193">
        <f t="shared" si="1"/>
        <v>0.5</v>
      </c>
      <c r="G20" s="333">
        <f t="shared" si="2"/>
        <v>-2.0833333333333332E-2</v>
      </c>
      <c r="H20" s="193">
        <f t="shared" si="0"/>
        <v>-0.5</v>
      </c>
      <c r="I20" s="211">
        <f>Sammanställning!$E$16</f>
        <v>8</v>
      </c>
      <c r="J20" s="207">
        <f t="shared" si="3"/>
        <v>-8.5</v>
      </c>
      <c r="K20" s="123">
        <f t="shared" si="4"/>
        <v>0</v>
      </c>
      <c r="L20" s="116" t="str">
        <f t="shared" si="6"/>
        <v>Uppgift saknas</v>
      </c>
      <c r="M20" s="134"/>
      <c r="N20" s="122" t="str">
        <f t="shared" si="5"/>
        <v>starttid saknas</v>
      </c>
      <c r="O20" s="2"/>
      <c r="P20" s="2"/>
      <c r="Q20" s="2"/>
      <c r="R20" s="2"/>
      <c r="S20" s="2"/>
    </row>
    <row r="21" spans="1:19" ht="14.25" customHeight="1" x14ac:dyDescent="0.2">
      <c r="A21" s="158">
        <v>44122</v>
      </c>
      <c r="B21" s="121" t="s">
        <v>130</v>
      </c>
      <c r="C21" s="192">
        <v>0</v>
      </c>
      <c r="D21" s="192">
        <v>2.0833333333333332E-2</v>
      </c>
      <c r="E21" s="192">
        <v>0</v>
      </c>
      <c r="F21" s="193">
        <f t="shared" si="1"/>
        <v>0.5</v>
      </c>
      <c r="G21" s="333">
        <f t="shared" si="2"/>
        <v>-2.0833333333333332E-2</v>
      </c>
      <c r="H21" s="193">
        <f t="shared" si="0"/>
        <v>-0.5</v>
      </c>
      <c r="I21" s="211">
        <f>Sammanställning!$E$16</f>
        <v>8</v>
      </c>
      <c r="J21" s="207">
        <f t="shared" si="3"/>
        <v>-8.5</v>
      </c>
      <c r="K21" s="123">
        <f t="shared" si="4"/>
        <v>0</v>
      </c>
      <c r="L21" s="116" t="str">
        <f t="shared" si="6"/>
        <v>Uppgift saknas</v>
      </c>
      <c r="M21" s="134"/>
      <c r="N21" s="122" t="str">
        <f t="shared" si="5"/>
        <v>starttid saknas</v>
      </c>
    </row>
    <row r="22" spans="1:19" ht="14.25" customHeight="1" x14ac:dyDescent="0.2">
      <c r="A22" s="101">
        <v>44123</v>
      </c>
      <c r="B22" s="102" t="s">
        <v>131</v>
      </c>
      <c r="C22" s="103">
        <v>0</v>
      </c>
      <c r="D22" s="103">
        <v>0</v>
      </c>
      <c r="E22" s="103">
        <v>0</v>
      </c>
      <c r="F22" s="104">
        <f t="shared" si="1"/>
        <v>0</v>
      </c>
      <c r="G22" s="332">
        <f t="shared" si="2"/>
        <v>0</v>
      </c>
      <c r="H22" s="104">
        <f t="shared" si="0"/>
        <v>0</v>
      </c>
      <c r="I22" s="105">
        <v>0</v>
      </c>
      <c r="J22" s="106">
        <f t="shared" si="3"/>
        <v>0</v>
      </c>
      <c r="K22" s="123">
        <f t="shared" si="4"/>
        <v>0</v>
      </c>
      <c r="L22" s="116"/>
      <c r="M22" s="134"/>
      <c r="N22" s="122" t="str">
        <f t="shared" si="5"/>
        <v/>
      </c>
    </row>
    <row r="23" spans="1:19" ht="14.25" customHeight="1" x14ac:dyDescent="0.2">
      <c r="A23" s="101">
        <v>44124</v>
      </c>
      <c r="B23" s="102" t="s">
        <v>132</v>
      </c>
      <c r="C23" s="103">
        <v>0</v>
      </c>
      <c r="D23" s="103">
        <v>0</v>
      </c>
      <c r="E23" s="103">
        <v>0</v>
      </c>
      <c r="F23" s="104">
        <f t="shared" si="1"/>
        <v>0</v>
      </c>
      <c r="G23" s="332">
        <f t="shared" si="2"/>
        <v>0</v>
      </c>
      <c r="H23" s="104">
        <f t="shared" si="0"/>
        <v>0</v>
      </c>
      <c r="I23" s="105">
        <v>0</v>
      </c>
      <c r="J23" s="106">
        <f t="shared" si="3"/>
        <v>0</v>
      </c>
      <c r="K23" s="123">
        <f t="shared" si="4"/>
        <v>0</v>
      </c>
      <c r="L23" s="116"/>
      <c r="M23" s="134"/>
      <c r="N23" s="122" t="str">
        <f t="shared" si="5"/>
        <v/>
      </c>
    </row>
    <row r="24" spans="1:19" ht="14.25" customHeight="1" x14ac:dyDescent="0.2">
      <c r="A24" s="158">
        <v>44125</v>
      </c>
      <c r="B24" s="121" t="s">
        <v>133</v>
      </c>
      <c r="C24" s="192">
        <v>0</v>
      </c>
      <c r="D24" s="192">
        <v>2.0833333333333332E-2</v>
      </c>
      <c r="E24" s="192">
        <v>0</v>
      </c>
      <c r="F24" s="193">
        <f t="shared" si="1"/>
        <v>0.5</v>
      </c>
      <c r="G24" s="333">
        <f t="shared" si="2"/>
        <v>-2.0833333333333332E-2</v>
      </c>
      <c r="H24" s="193">
        <f t="shared" si="0"/>
        <v>-0.5</v>
      </c>
      <c r="I24" s="211">
        <f>Sammanställning!$E$16</f>
        <v>8</v>
      </c>
      <c r="J24" s="207">
        <f t="shared" si="3"/>
        <v>-8.5</v>
      </c>
      <c r="K24" s="123">
        <f t="shared" si="4"/>
        <v>0</v>
      </c>
      <c r="L24" s="116" t="str">
        <f t="shared" si="6"/>
        <v>Uppgift saknas</v>
      </c>
      <c r="M24" s="134"/>
      <c r="N24" s="122" t="str">
        <f t="shared" si="5"/>
        <v>starttid saknas</v>
      </c>
    </row>
    <row r="25" spans="1:19" ht="14.25" customHeight="1" x14ac:dyDescent="0.2">
      <c r="A25" s="158">
        <v>44126</v>
      </c>
      <c r="B25" s="121" t="s">
        <v>134</v>
      </c>
      <c r="C25" s="192">
        <v>0</v>
      </c>
      <c r="D25" s="192">
        <v>2.0833333333333332E-2</v>
      </c>
      <c r="E25" s="192">
        <v>0</v>
      </c>
      <c r="F25" s="193">
        <f>D25*24</f>
        <v>0.5</v>
      </c>
      <c r="G25" s="333">
        <f>E25-C25-D25</f>
        <v>-2.0833333333333332E-2</v>
      </c>
      <c r="H25" s="193">
        <f t="shared" si="0"/>
        <v>-0.5</v>
      </c>
      <c r="I25" s="211">
        <f>Sammanställning!$E$16</f>
        <v>8</v>
      </c>
      <c r="J25" s="207">
        <f t="shared" si="3"/>
        <v>-8.5</v>
      </c>
      <c r="K25" s="123">
        <f t="shared" si="4"/>
        <v>0</v>
      </c>
      <c r="L25" s="116" t="str">
        <f t="shared" si="6"/>
        <v>Uppgift saknas</v>
      </c>
      <c r="M25" s="134"/>
      <c r="N25" s="122" t="str">
        <f t="shared" si="5"/>
        <v>starttid saknas</v>
      </c>
    </row>
    <row r="26" spans="1:19" ht="14.25" customHeight="1" x14ac:dyDescent="0.2">
      <c r="A26" s="158">
        <v>44127</v>
      </c>
      <c r="B26" s="121" t="s">
        <v>128</v>
      </c>
      <c r="C26" s="192">
        <v>0</v>
      </c>
      <c r="D26" s="192">
        <v>2.0833333333333332E-2</v>
      </c>
      <c r="E26" s="192">
        <v>0</v>
      </c>
      <c r="F26" s="193">
        <f t="shared" si="1"/>
        <v>0.5</v>
      </c>
      <c r="G26" s="333">
        <f t="shared" si="2"/>
        <v>-2.0833333333333332E-2</v>
      </c>
      <c r="H26" s="193">
        <f t="shared" si="0"/>
        <v>-0.5</v>
      </c>
      <c r="I26" s="211">
        <f>Sammanställning!$E$16</f>
        <v>8</v>
      </c>
      <c r="J26" s="207">
        <f t="shared" si="3"/>
        <v>-8.5</v>
      </c>
      <c r="K26" s="123">
        <f t="shared" si="4"/>
        <v>0</v>
      </c>
      <c r="L26" s="116" t="str">
        <f t="shared" si="6"/>
        <v>Uppgift saknas</v>
      </c>
      <c r="M26" s="134"/>
      <c r="N26" s="122" t="str">
        <f t="shared" si="5"/>
        <v>starttid saknas</v>
      </c>
    </row>
    <row r="27" spans="1:19" s="8" customFormat="1" ht="14.25" customHeight="1" x14ac:dyDescent="0.2">
      <c r="A27" s="158">
        <v>44128</v>
      </c>
      <c r="B27" s="121" t="s">
        <v>129</v>
      </c>
      <c r="C27" s="192">
        <v>0</v>
      </c>
      <c r="D27" s="192">
        <v>2.0833333333333332E-2</v>
      </c>
      <c r="E27" s="192">
        <v>0</v>
      </c>
      <c r="F27" s="193">
        <f t="shared" ref="F27:F28" si="7">D27*24</f>
        <v>0.5</v>
      </c>
      <c r="G27" s="333">
        <f t="shared" ref="G27:G28" si="8">E27-C27-D27</f>
        <v>-2.0833333333333332E-2</v>
      </c>
      <c r="H27" s="193">
        <f t="shared" ref="H27:H28" si="9">G27*24</f>
        <v>-0.5</v>
      </c>
      <c r="I27" s="211">
        <f>Sammanställning!$E$16</f>
        <v>8</v>
      </c>
      <c r="J27" s="207">
        <f t="shared" si="3"/>
        <v>-8.5</v>
      </c>
      <c r="K27" s="123">
        <f t="shared" si="4"/>
        <v>0</v>
      </c>
      <c r="L27" s="116" t="str">
        <f t="shared" si="6"/>
        <v>Uppgift saknas</v>
      </c>
      <c r="M27" s="134"/>
      <c r="N27" s="122" t="str">
        <f t="shared" si="5"/>
        <v>starttid saknas</v>
      </c>
      <c r="O27" s="122"/>
      <c r="P27" s="2"/>
      <c r="Q27" s="2"/>
      <c r="R27" s="2"/>
      <c r="S27" s="2"/>
    </row>
    <row r="28" spans="1:19" s="82" customFormat="1" ht="14.25" customHeight="1" x14ac:dyDescent="0.2">
      <c r="A28" s="158">
        <v>44129</v>
      </c>
      <c r="B28" s="121" t="s">
        <v>130</v>
      </c>
      <c r="C28" s="192">
        <v>0</v>
      </c>
      <c r="D28" s="192">
        <v>2.0833333333333332E-2</v>
      </c>
      <c r="E28" s="192">
        <v>0</v>
      </c>
      <c r="F28" s="193">
        <f t="shared" si="7"/>
        <v>0.5</v>
      </c>
      <c r="G28" s="333">
        <f t="shared" si="8"/>
        <v>-2.0833333333333332E-2</v>
      </c>
      <c r="H28" s="193">
        <f t="shared" si="9"/>
        <v>-0.5</v>
      </c>
      <c r="I28" s="211">
        <f>Sammanställning!$E$16</f>
        <v>8</v>
      </c>
      <c r="J28" s="207">
        <f t="shared" si="3"/>
        <v>-8.5</v>
      </c>
      <c r="K28" s="123">
        <f t="shared" si="4"/>
        <v>0</v>
      </c>
      <c r="L28" s="116" t="str">
        <f t="shared" si="6"/>
        <v>Uppgift saknas</v>
      </c>
      <c r="M28" s="134"/>
      <c r="N28" s="122" t="str">
        <f t="shared" si="5"/>
        <v>starttid saknas</v>
      </c>
      <c r="O28" s="122"/>
      <c r="P28" s="156"/>
      <c r="Q28" s="156"/>
      <c r="R28" s="156"/>
      <c r="S28" s="156"/>
    </row>
    <row r="29" spans="1:19" s="82" customFormat="1" ht="14.25" customHeight="1" x14ac:dyDescent="0.2">
      <c r="A29" s="101">
        <v>44130</v>
      </c>
      <c r="B29" s="102" t="s">
        <v>131</v>
      </c>
      <c r="C29" s="103">
        <v>0</v>
      </c>
      <c r="D29" s="103">
        <v>0</v>
      </c>
      <c r="E29" s="103">
        <v>0</v>
      </c>
      <c r="F29" s="104">
        <f t="shared" ref="F29" si="10">D29*24</f>
        <v>0</v>
      </c>
      <c r="G29" s="332">
        <f t="shared" ref="G29" si="11">E29-C29-D29</f>
        <v>0</v>
      </c>
      <c r="H29" s="104">
        <f t="shared" ref="H29" si="12">G29*24</f>
        <v>0</v>
      </c>
      <c r="I29" s="105">
        <v>0</v>
      </c>
      <c r="J29" s="106">
        <f t="shared" si="3"/>
        <v>0</v>
      </c>
      <c r="K29" s="123">
        <f t="shared" si="4"/>
        <v>0</v>
      </c>
      <c r="L29" s="116"/>
      <c r="M29" s="134"/>
      <c r="N29" s="122" t="str">
        <f t="shared" si="5"/>
        <v/>
      </c>
      <c r="O29" s="122"/>
      <c r="P29" s="156"/>
      <c r="Q29" s="156"/>
      <c r="R29" s="156"/>
      <c r="S29" s="156"/>
    </row>
    <row r="30" spans="1:19" s="82" customFormat="1" ht="14.25" customHeight="1" x14ac:dyDescent="0.2">
      <c r="A30" s="101">
        <v>44131</v>
      </c>
      <c r="B30" s="102" t="s">
        <v>132</v>
      </c>
      <c r="C30" s="103">
        <v>0</v>
      </c>
      <c r="D30" s="103">
        <v>0</v>
      </c>
      <c r="E30" s="103">
        <v>0</v>
      </c>
      <c r="F30" s="104">
        <f t="shared" ref="F30" si="13">D30*24</f>
        <v>0</v>
      </c>
      <c r="G30" s="332">
        <f t="shared" ref="G30" si="14">E30-C30-D30</f>
        <v>0</v>
      </c>
      <c r="H30" s="104">
        <f t="shared" ref="H30" si="15">G30*24</f>
        <v>0</v>
      </c>
      <c r="I30" s="105">
        <v>0</v>
      </c>
      <c r="J30" s="106">
        <f t="shared" si="3"/>
        <v>0</v>
      </c>
      <c r="K30" s="123">
        <f t="shared" si="4"/>
        <v>0</v>
      </c>
      <c r="L30" s="116"/>
      <c r="M30" s="134"/>
      <c r="N30" s="122" t="str">
        <f t="shared" si="5"/>
        <v/>
      </c>
      <c r="O30" s="122"/>
      <c r="P30" s="156"/>
      <c r="Q30" s="156"/>
      <c r="R30" s="156"/>
      <c r="S30" s="156"/>
    </row>
    <row r="31" spans="1:19" s="82" customFormat="1" ht="14.25" customHeight="1" x14ac:dyDescent="0.2">
      <c r="A31" s="158">
        <v>44132</v>
      </c>
      <c r="B31" s="121" t="s">
        <v>133</v>
      </c>
      <c r="C31" s="192">
        <v>0</v>
      </c>
      <c r="D31" s="192">
        <v>2.0833333333333332E-2</v>
      </c>
      <c r="E31" s="192">
        <v>0</v>
      </c>
      <c r="F31" s="193">
        <f t="shared" ref="F31:F34" si="16">D31*24</f>
        <v>0.5</v>
      </c>
      <c r="G31" s="333">
        <f t="shared" ref="G31:G34" si="17">E31-C31-D31</f>
        <v>-2.0833333333333332E-2</v>
      </c>
      <c r="H31" s="193">
        <f t="shared" ref="H31:H34" si="18">G31*24</f>
        <v>-0.5</v>
      </c>
      <c r="I31" s="211">
        <f>Sammanställning!$E$16</f>
        <v>8</v>
      </c>
      <c r="J31" s="207">
        <f t="shared" si="3"/>
        <v>-8.5</v>
      </c>
      <c r="K31" s="123">
        <f t="shared" si="4"/>
        <v>0</v>
      </c>
      <c r="L31" s="116" t="str">
        <f t="shared" si="6"/>
        <v>Uppgift saknas</v>
      </c>
      <c r="M31" s="134"/>
      <c r="N31" s="122" t="str">
        <f t="shared" si="5"/>
        <v>starttid saknas</v>
      </c>
      <c r="O31" s="122"/>
      <c r="P31" s="156"/>
      <c r="Q31" s="156"/>
      <c r="R31" s="156"/>
      <c r="S31" s="156"/>
    </row>
    <row r="32" spans="1:19" s="82" customFormat="1" ht="14.25" customHeight="1" x14ac:dyDescent="0.2">
      <c r="A32" s="158">
        <v>44133</v>
      </c>
      <c r="B32" s="121" t="s">
        <v>134</v>
      </c>
      <c r="C32" s="192">
        <v>0</v>
      </c>
      <c r="D32" s="192">
        <v>2.0833333333333332E-2</v>
      </c>
      <c r="E32" s="192">
        <v>0</v>
      </c>
      <c r="F32" s="193">
        <f t="shared" si="16"/>
        <v>0.5</v>
      </c>
      <c r="G32" s="333">
        <f t="shared" si="17"/>
        <v>-2.0833333333333332E-2</v>
      </c>
      <c r="H32" s="193">
        <f t="shared" si="18"/>
        <v>-0.5</v>
      </c>
      <c r="I32" s="211">
        <f>Sammanställning!$E$16</f>
        <v>8</v>
      </c>
      <c r="J32" s="207">
        <f t="shared" si="3"/>
        <v>-8.5</v>
      </c>
      <c r="K32" s="123">
        <f t="shared" si="4"/>
        <v>0</v>
      </c>
      <c r="L32" s="116" t="str">
        <f t="shared" si="6"/>
        <v>Uppgift saknas</v>
      </c>
      <c r="M32" s="213"/>
      <c r="N32" s="122" t="str">
        <f t="shared" si="5"/>
        <v>starttid saknas</v>
      </c>
      <c r="O32" s="122"/>
      <c r="P32" s="156"/>
      <c r="Q32" s="156"/>
      <c r="R32" s="156"/>
      <c r="S32" s="156"/>
    </row>
    <row r="33" spans="1:19" s="82" customFormat="1" ht="14.25" customHeight="1" x14ac:dyDescent="0.2">
      <c r="A33" s="158">
        <v>44134</v>
      </c>
      <c r="B33" s="121" t="s">
        <v>128</v>
      </c>
      <c r="C33" s="192">
        <v>0</v>
      </c>
      <c r="D33" s="192">
        <v>2.0833333333333332E-2</v>
      </c>
      <c r="E33" s="192">
        <v>0</v>
      </c>
      <c r="F33" s="193">
        <f t="shared" si="16"/>
        <v>0.5</v>
      </c>
      <c r="G33" s="333">
        <f t="shared" si="17"/>
        <v>-2.0833333333333332E-2</v>
      </c>
      <c r="H33" s="193">
        <f t="shared" si="18"/>
        <v>-0.5</v>
      </c>
      <c r="I33" s="211">
        <f>Sammanställning!$E$16</f>
        <v>8</v>
      </c>
      <c r="J33" s="207">
        <f t="shared" si="3"/>
        <v>-8.5</v>
      </c>
      <c r="K33" s="123">
        <f t="shared" si="4"/>
        <v>0</v>
      </c>
      <c r="L33" s="116" t="str">
        <f t="shared" si="6"/>
        <v>Uppgift saknas</v>
      </c>
      <c r="M33" s="176"/>
      <c r="N33" s="122" t="str">
        <f t="shared" si="5"/>
        <v>starttid saknas</v>
      </c>
      <c r="O33" s="122"/>
      <c r="P33" s="156"/>
      <c r="Q33" s="156"/>
      <c r="R33" s="156"/>
      <c r="S33" s="156"/>
    </row>
    <row r="34" spans="1:19" s="82" customFormat="1" ht="14.25" customHeight="1" thickBot="1" x14ac:dyDescent="0.25">
      <c r="A34" s="158">
        <v>44135</v>
      </c>
      <c r="B34" s="121" t="s">
        <v>129</v>
      </c>
      <c r="C34" s="192">
        <v>0</v>
      </c>
      <c r="D34" s="192">
        <v>2.0833333333333332E-2</v>
      </c>
      <c r="E34" s="192">
        <v>0</v>
      </c>
      <c r="F34" s="193">
        <f t="shared" si="16"/>
        <v>0.5</v>
      </c>
      <c r="G34" s="333">
        <f t="shared" si="17"/>
        <v>-2.0833333333333332E-2</v>
      </c>
      <c r="H34" s="193">
        <f t="shared" si="18"/>
        <v>-0.5</v>
      </c>
      <c r="I34" s="211">
        <f>Sammanställning!$E$16</f>
        <v>8</v>
      </c>
      <c r="J34" s="207">
        <f t="shared" si="3"/>
        <v>-8.5</v>
      </c>
      <c r="K34" s="123">
        <f t="shared" si="4"/>
        <v>0</v>
      </c>
      <c r="L34" s="116" t="str">
        <f t="shared" si="6"/>
        <v>Uppgift saknas</v>
      </c>
      <c r="M34" s="157"/>
      <c r="N34" s="122" t="str">
        <f t="shared" si="5"/>
        <v>starttid saknas</v>
      </c>
      <c r="O34" s="122"/>
      <c r="P34" s="156"/>
      <c r="Q34" s="156"/>
      <c r="R34" s="156"/>
      <c r="S34" s="156"/>
    </row>
    <row r="35" spans="1:19" ht="14.25" customHeight="1" x14ac:dyDescent="0.2">
      <c r="A35" s="159" t="s">
        <v>6</v>
      </c>
      <c r="B35" s="54"/>
      <c r="C35" s="57"/>
      <c r="D35" s="57"/>
      <c r="E35" s="57"/>
      <c r="F35" s="57"/>
      <c r="G35" s="58"/>
      <c r="H35" s="57"/>
      <c r="I35" s="57"/>
      <c r="J35" s="57"/>
      <c r="K35" s="160">
        <f>K34</f>
        <v>0</v>
      </c>
      <c r="L35" s="58"/>
      <c r="M35" s="33"/>
    </row>
    <row r="36" spans="1:19" s="60" customFormat="1" ht="14.25" customHeight="1" x14ac:dyDescent="0.2">
      <c r="A36" s="385"/>
      <c r="B36" s="386"/>
      <c r="C36" s="386"/>
      <c r="D36" s="386"/>
      <c r="E36" s="386"/>
      <c r="F36" s="386"/>
      <c r="G36" s="386"/>
      <c r="H36" s="386"/>
      <c r="I36" s="386"/>
      <c r="J36" s="387"/>
      <c r="K36" s="125"/>
      <c r="L36" s="393"/>
      <c r="M36" s="389"/>
      <c r="O36" s="153"/>
      <c r="P36" s="153"/>
      <c r="Q36" s="153"/>
      <c r="R36" s="153"/>
      <c r="S36" s="153"/>
    </row>
    <row r="37" spans="1:19" ht="14.25" customHeight="1" x14ac:dyDescent="0.2">
      <c r="A37" s="53"/>
      <c r="B37" s="61"/>
      <c r="C37" s="62"/>
      <c r="D37" s="62"/>
      <c r="E37" s="62"/>
      <c r="F37" s="62"/>
      <c r="G37" s="61"/>
      <c r="H37" s="62"/>
      <c r="I37" s="62"/>
      <c r="J37" s="63"/>
      <c r="K37" s="126"/>
      <c r="L37" s="64"/>
      <c r="M37" s="32"/>
    </row>
    <row r="38" spans="1:19" ht="14.25" customHeight="1" thickBot="1" x14ac:dyDescent="0.25">
      <c r="A38" s="166" t="s">
        <v>7</v>
      </c>
      <c r="B38" s="163"/>
      <c r="C38" s="164"/>
      <c r="D38" s="164"/>
      <c r="E38" s="164"/>
      <c r="F38" s="164"/>
      <c r="G38" s="163"/>
      <c r="H38" s="164"/>
      <c r="I38" s="164"/>
      <c r="J38" s="164"/>
      <c r="K38" s="165" t="s">
        <v>158</v>
      </c>
      <c r="L38" s="66"/>
      <c r="M38" s="34"/>
    </row>
  </sheetData>
  <mergeCells count="3">
    <mergeCell ref="A1:D1"/>
    <mergeCell ref="A36:J36"/>
    <mergeCell ref="L36:M36"/>
  </mergeCells>
  <phoneticPr fontId="0" type="noConversion"/>
  <printOptions gridLines="1"/>
  <pageMargins left="0.59055118110236227" right="0.39370078740157483" top="0.98425196850393704" bottom="0.98425196850393704" header="0.51181102362204722" footer="0.51181102362204722"/>
  <pageSetup paperSize="9" orientation="portrait" horizontalDpi="4294967292" verticalDpi="4294967292" r:id="rId1"/>
  <headerFooter alignWithMargins="0">
    <oddHeader>&amp;L&amp;LFlextid&amp;C&amp;C&amp;A</oddHeader>
    <oddFooter>&amp;L&amp;D &amp;T&amp;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37"/>
  <sheetViews>
    <sheetView workbookViewId="0">
      <pane ySplit="3" topLeftCell="A4" activePane="bottomLeft" state="frozen"/>
      <selection activeCell="H2" sqref="H2"/>
      <selection pane="bottomLeft" activeCell="K34" sqref="K34"/>
    </sheetView>
  </sheetViews>
  <sheetFormatPr defaultColWidth="8.7109375" defaultRowHeight="14.25" customHeight="1" x14ac:dyDescent="0.2"/>
  <cols>
    <col min="1" max="1" width="7" style="67" customWidth="1"/>
    <col min="2" max="2" width="8.7109375" style="9" customWidth="1"/>
    <col min="3" max="4" width="7" style="68" customWidth="1"/>
    <col min="5" max="5" width="6.5703125" style="68" customWidth="1"/>
    <col min="6" max="6" width="4.42578125" style="68" hidden="1" customWidth="1"/>
    <col min="7" max="7" width="5.42578125" style="9" hidden="1" customWidth="1"/>
    <col min="8" max="8" width="5.28515625" style="68" bestFit="1" customWidth="1"/>
    <col min="9" max="9" width="7.5703125" style="68" customWidth="1"/>
    <col min="10" max="10" width="7" style="68" customWidth="1"/>
    <col min="11" max="11" width="8.7109375" style="68" customWidth="1"/>
    <col min="12" max="12" width="14.7109375" style="9" customWidth="1"/>
    <col min="13" max="13" width="21.42578125" style="122" customWidth="1"/>
    <col min="14" max="14" width="8.7109375" style="9"/>
    <col min="15" max="19" width="8.7109375" style="122"/>
    <col min="20" max="16384" width="8.7109375" style="9"/>
  </cols>
  <sheetData>
    <row r="1" spans="1:19" ht="20.100000000000001" customHeight="1" x14ac:dyDescent="0.3">
      <c r="A1" s="383" t="str">
        <f>Sammanställning!A1</f>
        <v>Flextidsmall 2024</v>
      </c>
      <c r="B1" s="384"/>
      <c r="C1" s="384"/>
      <c r="D1" s="384"/>
      <c r="E1" s="80" t="s">
        <v>20</v>
      </c>
      <c r="F1" s="78"/>
      <c r="G1" s="78"/>
      <c r="H1" s="78"/>
      <c r="I1" s="78"/>
      <c r="J1" s="78"/>
      <c r="K1" s="84">
        <f>Sammanställning!E1</f>
        <v>0</v>
      </c>
      <c r="L1" s="78"/>
      <c r="M1" s="79"/>
    </row>
    <row r="2" spans="1:19" s="74" customFormat="1" ht="39.75" customHeight="1" x14ac:dyDescent="0.2">
      <c r="A2" s="69" t="s">
        <v>0</v>
      </c>
      <c r="B2" s="70" t="s">
        <v>1</v>
      </c>
      <c r="C2" s="71" t="s">
        <v>2</v>
      </c>
      <c r="D2" s="71" t="s">
        <v>27</v>
      </c>
      <c r="E2" s="71" t="s">
        <v>3</v>
      </c>
      <c r="F2" s="296" t="s">
        <v>29</v>
      </c>
      <c r="G2" s="296" t="s">
        <v>28</v>
      </c>
      <c r="H2" s="71" t="s">
        <v>30</v>
      </c>
      <c r="I2" s="132" t="s">
        <v>138</v>
      </c>
      <c r="J2" s="72" t="s">
        <v>4</v>
      </c>
      <c r="K2" s="71" t="s">
        <v>32</v>
      </c>
      <c r="L2" s="70" t="s">
        <v>26</v>
      </c>
      <c r="M2" s="197" t="s">
        <v>31</v>
      </c>
      <c r="O2" s="152"/>
      <c r="P2" s="152"/>
      <c r="Q2" s="152"/>
      <c r="R2" s="152"/>
      <c r="S2" s="152"/>
    </row>
    <row r="3" spans="1:19" ht="14.25" customHeight="1" thickBot="1" x14ac:dyDescent="0.25">
      <c r="A3" s="75"/>
      <c r="B3" s="64" t="s">
        <v>8</v>
      </c>
      <c r="C3" s="55"/>
      <c r="D3" s="55"/>
      <c r="E3" s="55"/>
      <c r="F3" s="55"/>
      <c r="G3" s="64"/>
      <c r="H3" s="55"/>
      <c r="I3" s="55"/>
      <c r="J3" s="55"/>
      <c r="K3" s="22">
        <f>Okt!K35</f>
        <v>0</v>
      </c>
      <c r="L3" s="64"/>
      <c r="M3" s="194"/>
    </row>
    <row r="4" spans="1:19" ht="14.25" customHeight="1" x14ac:dyDescent="0.2">
      <c r="A4" s="117">
        <v>44136</v>
      </c>
      <c r="B4" s="118" t="s">
        <v>130</v>
      </c>
      <c r="C4" s="348">
        <v>0</v>
      </c>
      <c r="D4" s="348">
        <v>0</v>
      </c>
      <c r="E4" s="348">
        <v>0</v>
      </c>
      <c r="F4" s="120">
        <f t="shared" ref="F4:F33" si="0">D4*24</f>
        <v>0</v>
      </c>
      <c r="G4" s="337">
        <f t="shared" ref="G4:G33" si="1">E4-C4-D4</f>
        <v>0</v>
      </c>
      <c r="H4" s="120">
        <f t="shared" ref="H4:H33" si="2">G4*24</f>
        <v>0</v>
      </c>
      <c r="I4" s="147">
        <v>4</v>
      </c>
      <c r="J4" s="293">
        <f t="shared" ref="J4:J33" si="3">H4-I4</f>
        <v>-4</v>
      </c>
      <c r="K4" s="319">
        <f>IF(E4=0,K3,IF(C4=0,S19,K3+J4))</f>
        <v>0</v>
      </c>
      <c r="L4" s="338" t="str">
        <f t="shared" ref="L4:L32" si="4">IF(I4=0,"Frånvaro",IF(E4=0,"Uppgift saknas","Arbetat"))</f>
        <v>Uppgift saknas</v>
      </c>
      <c r="M4" s="351" t="s">
        <v>180</v>
      </c>
      <c r="N4" s="122" t="str">
        <f t="shared" ref="N4:N33" si="5">IF(I4=0,"",IF(C4=0,"starttid saknas",""))</f>
        <v>starttid saknas</v>
      </c>
    </row>
    <row r="5" spans="1:19" ht="14.25" customHeight="1" x14ac:dyDescent="0.2">
      <c r="A5" s="101">
        <v>44137</v>
      </c>
      <c r="B5" s="102" t="s">
        <v>131</v>
      </c>
      <c r="C5" s="349">
        <v>0</v>
      </c>
      <c r="D5" s="349">
        <v>0</v>
      </c>
      <c r="E5" s="349">
        <v>0</v>
      </c>
      <c r="F5" s="104">
        <f t="shared" si="0"/>
        <v>0</v>
      </c>
      <c r="G5" s="332">
        <f t="shared" si="1"/>
        <v>0</v>
      </c>
      <c r="H5" s="104">
        <f t="shared" si="2"/>
        <v>0</v>
      </c>
      <c r="I5" s="105">
        <v>0</v>
      </c>
      <c r="J5" s="106">
        <f t="shared" si="3"/>
        <v>0</v>
      </c>
      <c r="K5" s="319">
        <f t="shared" ref="K5:K33" si="6">IF(E5=0,K4,IF(C5=0,S20,K4+J5))</f>
        <v>0</v>
      </c>
      <c r="L5" s="338"/>
      <c r="M5" s="215" t="s">
        <v>179</v>
      </c>
      <c r="N5" s="122" t="str">
        <f t="shared" si="5"/>
        <v/>
      </c>
    </row>
    <row r="6" spans="1:19" ht="14.25" customHeight="1" x14ac:dyDescent="0.2">
      <c r="A6" s="101">
        <v>44138</v>
      </c>
      <c r="B6" s="102" t="s">
        <v>132</v>
      </c>
      <c r="C6" s="349">
        <v>0</v>
      </c>
      <c r="D6" s="349">
        <v>0</v>
      </c>
      <c r="E6" s="349">
        <v>0</v>
      </c>
      <c r="F6" s="104">
        <f t="shared" si="0"/>
        <v>0</v>
      </c>
      <c r="G6" s="332">
        <f t="shared" si="1"/>
        <v>0</v>
      </c>
      <c r="H6" s="104">
        <f t="shared" si="2"/>
        <v>0</v>
      </c>
      <c r="I6" s="105">
        <v>0</v>
      </c>
      <c r="J6" s="106">
        <f t="shared" si="3"/>
        <v>0</v>
      </c>
      <c r="K6" s="319">
        <f t="shared" si="6"/>
        <v>0</v>
      </c>
      <c r="L6" s="338"/>
      <c r="M6" s="176"/>
      <c r="N6" s="122" t="str">
        <f t="shared" si="5"/>
        <v/>
      </c>
    </row>
    <row r="7" spans="1:19" ht="14.25" customHeight="1" x14ac:dyDescent="0.2">
      <c r="A7" s="158">
        <v>44139</v>
      </c>
      <c r="B7" s="121" t="s">
        <v>133</v>
      </c>
      <c r="C7" s="346">
        <v>0</v>
      </c>
      <c r="D7" s="346">
        <v>2.0833333333333332E-2</v>
      </c>
      <c r="E7" s="346">
        <v>0</v>
      </c>
      <c r="F7" s="193">
        <f t="shared" si="0"/>
        <v>0.5</v>
      </c>
      <c r="G7" s="333">
        <f t="shared" si="1"/>
        <v>-2.0833333333333332E-2</v>
      </c>
      <c r="H7" s="193">
        <f t="shared" si="2"/>
        <v>-0.5</v>
      </c>
      <c r="I7" s="211">
        <f>Sammanställning!$E$16</f>
        <v>8</v>
      </c>
      <c r="J7" s="207">
        <f t="shared" si="3"/>
        <v>-8.5</v>
      </c>
      <c r="K7" s="319">
        <f t="shared" si="6"/>
        <v>0</v>
      </c>
      <c r="L7" s="338" t="str">
        <f t="shared" si="4"/>
        <v>Uppgift saknas</v>
      </c>
      <c r="M7" s="176"/>
      <c r="N7" s="122" t="str">
        <f t="shared" si="5"/>
        <v>starttid saknas</v>
      </c>
    </row>
    <row r="8" spans="1:19" ht="14.25" customHeight="1" x14ac:dyDescent="0.2">
      <c r="A8" s="158">
        <v>44140</v>
      </c>
      <c r="B8" s="121" t="s">
        <v>134</v>
      </c>
      <c r="C8" s="346">
        <v>0</v>
      </c>
      <c r="D8" s="346">
        <v>2.0833333333333332E-2</v>
      </c>
      <c r="E8" s="346">
        <v>0</v>
      </c>
      <c r="F8" s="193">
        <f t="shared" si="0"/>
        <v>0.5</v>
      </c>
      <c r="G8" s="333">
        <f t="shared" si="1"/>
        <v>-2.0833333333333332E-2</v>
      </c>
      <c r="H8" s="193">
        <f t="shared" si="2"/>
        <v>-0.5</v>
      </c>
      <c r="I8" s="211">
        <f>Sammanställning!$E$16</f>
        <v>8</v>
      </c>
      <c r="J8" s="207">
        <f t="shared" si="3"/>
        <v>-8.5</v>
      </c>
      <c r="K8" s="319">
        <f t="shared" si="6"/>
        <v>0</v>
      </c>
      <c r="L8" s="338" t="str">
        <f t="shared" si="4"/>
        <v>Uppgift saknas</v>
      </c>
      <c r="M8" s="215"/>
      <c r="N8" s="122" t="str">
        <f t="shared" si="5"/>
        <v>starttid saknas</v>
      </c>
    </row>
    <row r="9" spans="1:19" s="8" customFormat="1" ht="14.25" customHeight="1" x14ac:dyDescent="0.2">
      <c r="A9" s="158">
        <v>44141</v>
      </c>
      <c r="B9" s="121" t="s">
        <v>128</v>
      </c>
      <c r="C9" s="346">
        <v>0</v>
      </c>
      <c r="D9" s="346">
        <v>2.0833333333333332E-2</v>
      </c>
      <c r="E9" s="346">
        <v>0</v>
      </c>
      <c r="F9" s="193">
        <f t="shared" si="0"/>
        <v>0.5</v>
      </c>
      <c r="G9" s="333">
        <f t="shared" si="1"/>
        <v>-2.0833333333333332E-2</v>
      </c>
      <c r="H9" s="193">
        <f t="shared" si="2"/>
        <v>-0.5</v>
      </c>
      <c r="I9" s="211">
        <f>Sammanställning!$E$16</f>
        <v>8</v>
      </c>
      <c r="J9" s="207">
        <f t="shared" si="3"/>
        <v>-8.5</v>
      </c>
      <c r="K9" s="319">
        <f t="shared" si="6"/>
        <v>0</v>
      </c>
      <c r="L9" s="338" t="str">
        <f t="shared" si="4"/>
        <v>Uppgift saknas</v>
      </c>
      <c r="M9" s="215"/>
      <c r="N9" s="122" t="str">
        <f t="shared" si="5"/>
        <v>starttid saknas</v>
      </c>
      <c r="O9" s="2"/>
      <c r="P9" s="2"/>
      <c r="Q9" s="2"/>
      <c r="R9" s="2"/>
      <c r="S9" s="2"/>
    </row>
    <row r="10" spans="1:19" s="8" customFormat="1" ht="14.25" customHeight="1" x14ac:dyDescent="0.2">
      <c r="A10" s="158">
        <v>44142</v>
      </c>
      <c r="B10" s="121" t="s">
        <v>129</v>
      </c>
      <c r="C10" s="346">
        <v>0</v>
      </c>
      <c r="D10" s="346">
        <v>2.0833333333333332E-2</v>
      </c>
      <c r="E10" s="346">
        <v>0</v>
      </c>
      <c r="F10" s="193">
        <f t="shared" si="0"/>
        <v>0.5</v>
      </c>
      <c r="G10" s="333">
        <f t="shared" si="1"/>
        <v>-2.0833333333333332E-2</v>
      </c>
      <c r="H10" s="193">
        <f t="shared" si="2"/>
        <v>-0.5</v>
      </c>
      <c r="I10" s="211">
        <f>Sammanställning!$E$16</f>
        <v>8</v>
      </c>
      <c r="J10" s="207">
        <f t="shared" si="3"/>
        <v>-8.5</v>
      </c>
      <c r="K10" s="319">
        <f t="shared" si="6"/>
        <v>0</v>
      </c>
      <c r="L10" s="338" t="str">
        <f t="shared" si="4"/>
        <v>Uppgift saknas</v>
      </c>
      <c r="M10" s="175"/>
      <c r="N10" s="122" t="str">
        <f t="shared" si="5"/>
        <v>starttid saknas</v>
      </c>
      <c r="O10" s="2"/>
      <c r="P10" s="2"/>
      <c r="Q10" s="2"/>
      <c r="R10" s="2"/>
      <c r="S10" s="2"/>
    </row>
    <row r="11" spans="1:19" ht="14.25" customHeight="1" x14ac:dyDescent="0.2">
      <c r="A11" s="158">
        <v>44143</v>
      </c>
      <c r="B11" s="121" t="s">
        <v>130</v>
      </c>
      <c r="C11" s="346">
        <v>0</v>
      </c>
      <c r="D11" s="346">
        <v>2.0833333333333332E-2</v>
      </c>
      <c r="E11" s="346">
        <v>0</v>
      </c>
      <c r="F11" s="193">
        <f t="shared" si="0"/>
        <v>0.5</v>
      </c>
      <c r="G11" s="333">
        <f t="shared" si="1"/>
        <v>-2.0833333333333332E-2</v>
      </c>
      <c r="H11" s="193">
        <f t="shared" si="2"/>
        <v>-0.5</v>
      </c>
      <c r="I11" s="211">
        <f>Sammanställning!$E$16</f>
        <v>8</v>
      </c>
      <c r="J11" s="207">
        <f t="shared" si="3"/>
        <v>-8.5</v>
      </c>
      <c r="K11" s="319">
        <f t="shared" si="6"/>
        <v>0</v>
      </c>
      <c r="L11" s="338" t="str">
        <f t="shared" si="4"/>
        <v>Uppgift saknas</v>
      </c>
      <c r="M11" s="175"/>
      <c r="N11" s="122" t="str">
        <f t="shared" si="5"/>
        <v>starttid saknas</v>
      </c>
    </row>
    <row r="12" spans="1:19" ht="14.25" customHeight="1" x14ac:dyDescent="0.2">
      <c r="A12" s="101">
        <v>44144</v>
      </c>
      <c r="B12" s="102" t="s">
        <v>131</v>
      </c>
      <c r="C12" s="349">
        <v>0</v>
      </c>
      <c r="D12" s="349">
        <v>0</v>
      </c>
      <c r="E12" s="349">
        <v>0</v>
      </c>
      <c r="F12" s="104">
        <f t="shared" si="0"/>
        <v>0</v>
      </c>
      <c r="G12" s="332">
        <f t="shared" si="1"/>
        <v>0</v>
      </c>
      <c r="H12" s="104">
        <f t="shared" si="2"/>
        <v>0</v>
      </c>
      <c r="I12" s="105">
        <v>0</v>
      </c>
      <c r="J12" s="106">
        <f t="shared" si="3"/>
        <v>0</v>
      </c>
      <c r="K12" s="319">
        <f t="shared" si="6"/>
        <v>0</v>
      </c>
      <c r="L12" s="338"/>
      <c r="M12" s="175"/>
      <c r="N12" s="122" t="str">
        <f t="shared" si="5"/>
        <v/>
      </c>
    </row>
    <row r="13" spans="1:19" ht="14.25" customHeight="1" x14ac:dyDescent="0.2">
      <c r="A13" s="101">
        <v>44145</v>
      </c>
      <c r="B13" s="102" t="s">
        <v>132</v>
      </c>
      <c r="C13" s="349">
        <v>0</v>
      </c>
      <c r="D13" s="349">
        <v>0</v>
      </c>
      <c r="E13" s="349">
        <v>0</v>
      </c>
      <c r="F13" s="104">
        <f t="shared" si="0"/>
        <v>0</v>
      </c>
      <c r="G13" s="332">
        <f t="shared" si="1"/>
        <v>0</v>
      </c>
      <c r="H13" s="104">
        <f t="shared" si="2"/>
        <v>0</v>
      </c>
      <c r="I13" s="105">
        <v>0</v>
      </c>
      <c r="J13" s="106">
        <f t="shared" si="3"/>
        <v>0</v>
      </c>
      <c r="K13" s="319">
        <f t="shared" si="6"/>
        <v>0</v>
      </c>
      <c r="L13" s="338"/>
      <c r="M13" s="175"/>
      <c r="N13" s="122" t="str">
        <f t="shared" si="5"/>
        <v/>
      </c>
    </row>
    <row r="14" spans="1:19" ht="14.25" customHeight="1" x14ac:dyDescent="0.2">
      <c r="A14" s="158">
        <v>44146</v>
      </c>
      <c r="B14" s="121" t="s">
        <v>133</v>
      </c>
      <c r="C14" s="346">
        <v>0</v>
      </c>
      <c r="D14" s="346">
        <v>2.0833333333333332E-2</v>
      </c>
      <c r="E14" s="346">
        <v>0</v>
      </c>
      <c r="F14" s="193">
        <f t="shared" si="0"/>
        <v>0.5</v>
      </c>
      <c r="G14" s="333">
        <f t="shared" si="1"/>
        <v>-2.0833333333333332E-2</v>
      </c>
      <c r="H14" s="193">
        <f t="shared" si="2"/>
        <v>-0.5</v>
      </c>
      <c r="I14" s="211">
        <f>Sammanställning!$E$16</f>
        <v>8</v>
      </c>
      <c r="J14" s="207">
        <f t="shared" si="3"/>
        <v>-8.5</v>
      </c>
      <c r="K14" s="319">
        <f t="shared" si="6"/>
        <v>0</v>
      </c>
      <c r="L14" s="338" t="str">
        <f t="shared" si="4"/>
        <v>Uppgift saknas</v>
      </c>
      <c r="M14" s="175"/>
      <c r="N14" s="122" t="str">
        <f t="shared" si="5"/>
        <v>starttid saknas</v>
      </c>
    </row>
    <row r="15" spans="1:19" ht="14.25" customHeight="1" x14ac:dyDescent="0.2">
      <c r="A15" s="158">
        <v>44147</v>
      </c>
      <c r="B15" s="121" t="s">
        <v>134</v>
      </c>
      <c r="C15" s="346">
        <v>0</v>
      </c>
      <c r="D15" s="346">
        <v>2.0833333333333332E-2</v>
      </c>
      <c r="E15" s="346">
        <v>0</v>
      </c>
      <c r="F15" s="193">
        <f t="shared" si="0"/>
        <v>0.5</v>
      </c>
      <c r="G15" s="333">
        <f t="shared" si="1"/>
        <v>-2.0833333333333332E-2</v>
      </c>
      <c r="H15" s="193">
        <f t="shared" si="2"/>
        <v>-0.5</v>
      </c>
      <c r="I15" s="211">
        <f>Sammanställning!$E$16</f>
        <v>8</v>
      </c>
      <c r="J15" s="207">
        <f t="shared" si="3"/>
        <v>-8.5</v>
      </c>
      <c r="K15" s="319">
        <f t="shared" si="6"/>
        <v>0</v>
      </c>
      <c r="L15" s="338" t="str">
        <f t="shared" si="4"/>
        <v>Uppgift saknas</v>
      </c>
      <c r="M15" s="175"/>
      <c r="N15" s="122" t="str">
        <f t="shared" si="5"/>
        <v>starttid saknas</v>
      </c>
    </row>
    <row r="16" spans="1:19" s="8" customFormat="1" ht="14.25" customHeight="1" x14ac:dyDescent="0.2">
      <c r="A16" s="158">
        <v>44148</v>
      </c>
      <c r="B16" s="121" t="s">
        <v>128</v>
      </c>
      <c r="C16" s="346">
        <v>0</v>
      </c>
      <c r="D16" s="346">
        <v>2.0833333333333332E-2</v>
      </c>
      <c r="E16" s="346">
        <v>0</v>
      </c>
      <c r="F16" s="193">
        <f t="shared" si="0"/>
        <v>0.5</v>
      </c>
      <c r="G16" s="333">
        <f t="shared" si="1"/>
        <v>-2.0833333333333332E-2</v>
      </c>
      <c r="H16" s="193">
        <f t="shared" si="2"/>
        <v>-0.5</v>
      </c>
      <c r="I16" s="211">
        <f>Sammanställning!$E$16</f>
        <v>8</v>
      </c>
      <c r="J16" s="207">
        <f t="shared" si="3"/>
        <v>-8.5</v>
      </c>
      <c r="K16" s="319">
        <f t="shared" si="6"/>
        <v>0</v>
      </c>
      <c r="L16" s="338" t="str">
        <f t="shared" si="4"/>
        <v>Uppgift saknas</v>
      </c>
      <c r="M16" s="175"/>
      <c r="N16" s="122" t="str">
        <f t="shared" si="5"/>
        <v>starttid saknas</v>
      </c>
      <c r="O16" s="2"/>
      <c r="P16" s="2"/>
      <c r="Q16" s="2"/>
      <c r="R16" s="2"/>
      <c r="S16" s="2"/>
    </row>
    <row r="17" spans="1:19" s="8" customFormat="1" ht="14.25" customHeight="1" x14ac:dyDescent="0.2">
      <c r="A17" s="158">
        <v>44149</v>
      </c>
      <c r="B17" s="121" t="s">
        <v>129</v>
      </c>
      <c r="C17" s="346">
        <v>0</v>
      </c>
      <c r="D17" s="346">
        <v>2.0833333333333332E-2</v>
      </c>
      <c r="E17" s="346">
        <v>0</v>
      </c>
      <c r="F17" s="193">
        <f t="shared" si="0"/>
        <v>0.5</v>
      </c>
      <c r="G17" s="333">
        <f t="shared" si="1"/>
        <v>-2.0833333333333332E-2</v>
      </c>
      <c r="H17" s="193">
        <f t="shared" si="2"/>
        <v>-0.5</v>
      </c>
      <c r="I17" s="211">
        <f>Sammanställning!$E$16</f>
        <v>8</v>
      </c>
      <c r="J17" s="207">
        <f t="shared" si="3"/>
        <v>-8.5</v>
      </c>
      <c r="K17" s="319">
        <f t="shared" si="6"/>
        <v>0</v>
      </c>
      <c r="L17" s="338" t="str">
        <f t="shared" si="4"/>
        <v>Uppgift saknas</v>
      </c>
      <c r="M17" s="175"/>
      <c r="N17" s="122" t="str">
        <f t="shared" si="5"/>
        <v>starttid saknas</v>
      </c>
      <c r="O17" s="2"/>
      <c r="P17" s="2"/>
      <c r="Q17" s="2"/>
      <c r="R17" s="2"/>
      <c r="S17" s="2"/>
    </row>
    <row r="18" spans="1:19" ht="14.25" customHeight="1" x14ac:dyDescent="0.2">
      <c r="A18" s="158">
        <v>44150</v>
      </c>
      <c r="B18" s="121" t="s">
        <v>130</v>
      </c>
      <c r="C18" s="346">
        <v>0</v>
      </c>
      <c r="D18" s="346">
        <v>2.0833333333333332E-2</v>
      </c>
      <c r="E18" s="346">
        <v>0</v>
      </c>
      <c r="F18" s="193">
        <f t="shared" si="0"/>
        <v>0.5</v>
      </c>
      <c r="G18" s="333">
        <f t="shared" si="1"/>
        <v>-2.0833333333333332E-2</v>
      </c>
      <c r="H18" s="193">
        <f t="shared" si="2"/>
        <v>-0.5</v>
      </c>
      <c r="I18" s="211">
        <f>Sammanställning!$E$16</f>
        <v>8</v>
      </c>
      <c r="J18" s="207">
        <f t="shared" si="3"/>
        <v>-8.5</v>
      </c>
      <c r="K18" s="319">
        <f t="shared" si="6"/>
        <v>0</v>
      </c>
      <c r="L18" s="338" t="str">
        <f t="shared" si="4"/>
        <v>Uppgift saknas</v>
      </c>
      <c r="M18" s="175"/>
      <c r="N18" s="122" t="str">
        <f t="shared" si="5"/>
        <v>starttid saknas</v>
      </c>
    </row>
    <row r="19" spans="1:19" ht="14.25" customHeight="1" x14ac:dyDescent="0.2">
      <c r="A19" s="101">
        <v>44151</v>
      </c>
      <c r="B19" s="102" t="s">
        <v>131</v>
      </c>
      <c r="C19" s="349">
        <v>0</v>
      </c>
      <c r="D19" s="349">
        <v>0</v>
      </c>
      <c r="E19" s="349">
        <v>0</v>
      </c>
      <c r="F19" s="104">
        <f t="shared" si="0"/>
        <v>0</v>
      </c>
      <c r="G19" s="332">
        <f t="shared" si="1"/>
        <v>0</v>
      </c>
      <c r="H19" s="104">
        <f t="shared" si="2"/>
        <v>0</v>
      </c>
      <c r="I19" s="105">
        <v>0</v>
      </c>
      <c r="J19" s="106">
        <f t="shared" si="3"/>
        <v>0</v>
      </c>
      <c r="K19" s="319">
        <f t="shared" si="6"/>
        <v>0</v>
      </c>
      <c r="L19" s="338"/>
      <c r="M19" s="175"/>
      <c r="N19" s="122" t="str">
        <f t="shared" si="5"/>
        <v/>
      </c>
    </row>
    <row r="20" spans="1:19" ht="14.25" customHeight="1" x14ac:dyDescent="0.2">
      <c r="A20" s="101">
        <v>44152</v>
      </c>
      <c r="B20" s="102" t="s">
        <v>132</v>
      </c>
      <c r="C20" s="349">
        <v>0</v>
      </c>
      <c r="D20" s="349">
        <v>0</v>
      </c>
      <c r="E20" s="349">
        <v>0</v>
      </c>
      <c r="F20" s="104">
        <f t="shared" si="0"/>
        <v>0</v>
      </c>
      <c r="G20" s="332">
        <f t="shared" si="1"/>
        <v>0</v>
      </c>
      <c r="H20" s="104">
        <f t="shared" si="2"/>
        <v>0</v>
      </c>
      <c r="I20" s="105">
        <v>0</v>
      </c>
      <c r="J20" s="106">
        <f t="shared" si="3"/>
        <v>0</v>
      </c>
      <c r="K20" s="319">
        <f t="shared" si="6"/>
        <v>0</v>
      </c>
      <c r="L20" s="338"/>
      <c r="M20" s="175"/>
      <c r="N20" s="122" t="str">
        <f t="shared" si="5"/>
        <v/>
      </c>
    </row>
    <row r="21" spans="1:19" ht="14.25" customHeight="1" x14ac:dyDescent="0.2">
      <c r="A21" s="158">
        <v>44153</v>
      </c>
      <c r="B21" s="121" t="s">
        <v>133</v>
      </c>
      <c r="C21" s="346">
        <v>0</v>
      </c>
      <c r="D21" s="346">
        <v>2.0833333333333332E-2</v>
      </c>
      <c r="E21" s="346">
        <v>0</v>
      </c>
      <c r="F21" s="193">
        <f t="shared" si="0"/>
        <v>0.5</v>
      </c>
      <c r="G21" s="333">
        <f t="shared" si="1"/>
        <v>-2.0833333333333332E-2</v>
      </c>
      <c r="H21" s="193">
        <f t="shared" si="2"/>
        <v>-0.5</v>
      </c>
      <c r="I21" s="211">
        <f>Sammanställning!$E$16</f>
        <v>8</v>
      </c>
      <c r="J21" s="207">
        <f t="shared" si="3"/>
        <v>-8.5</v>
      </c>
      <c r="K21" s="319">
        <f t="shared" si="6"/>
        <v>0</v>
      </c>
      <c r="L21" s="338" t="str">
        <f t="shared" si="4"/>
        <v>Uppgift saknas</v>
      </c>
      <c r="M21" s="175"/>
      <c r="N21" s="122" t="str">
        <f t="shared" si="5"/>
        <v>starttid saknas</v>
      </c>
    </row>
    <row r="22" spans="1:19" ht="14.25" customHeight="1" x14ac:dyDescent="0.2">
      <c r="A22" s="158">
        <v>44154</v>
      </c>
      <c r="B22" s="121" t="s">
        <v>134</v>
      </c>
      <c r="C22" s="346">
        <v>0</v>
      </c>
      <c r="D22" s="346">
        <v>2.0833333333333332E-2</v>
      </c>
      <c r="E22" s="346">
        <v>0</v>
      </c>
      <c r="F22" s="193">
        <f t="shared" si="0"/>
        <v>0.5</v>
      </c>
      <c r="G22" s="333">
        <f t="shared" si="1"/>
        <v>-2.0833333333333332E-2</v>
      </c>
      <c r="H22" s="193">
        <f t="shared" si="2"/>
        <v>-0.5</v>
      </c>
      <c r="I22" s="211">
        <f>Sammanställning!$E$16</f>
        <v>8</v>
      </c>
      <c r="J22" s="207">
        <f t="shared" si="3"/>
        <v>-8.5</v>
      </c>
      <c r="K22" s="319">
        <f t="shared" si="6"/>
        <v>0</v>
      </c>
      <c r="L22" s="338" t="str">
        <f t="shared" si="4"/>
        <v>Uppgift saknas</v>
      </c>
      <c r="M22" s="175"/>
      <c r="N22" s="122" t="str">
        <f t="shared" si="5"/>
        <v>starttid saknas</v>
      </c>
    </row>
    <row r="23" spans="1:19" s="8" customFormat="1" ht="14.25" customHeight="1" x14ac:dyDescent="0.2">
      <c r="A23" s="158">
        <v>44155</v>
      </c>
      <c r="B23" s="121" t="s">
        <v>128</v>
      </c>
      <c r="C23" s="346">
        <v>0</v>
      </c>
      <c r="D23" s="346">
        <v>2.0833333333333332E-2</v>
      </c>
      <c r="E23" s="346">
        <v>0</v>
      </c>
      <c r="F23" s="193">
        <f t="shared" si="0"/>
        <v>0.5</v>
      </c>
      <c r="G23" s="333">
        <f t="shared" si="1"/>
        <v>-2.0833333333333332E-2</v>
      </c>
      <c r="H23" s="193">
        <f t="shared" si="2"/>
        <v>-0.5</v>
      </c>
      <c r="I23" s="211">
        <f>Sammanställning!$E$16</f>
        <v>8</v>
      </c>
      <c r="J23" s="207">
        <f t="shared" si="3"/>
        <v>-8.5</v>
      </c>
      <c r="K23" s="319">
        <f t="shared" si="6"/>
        <v>0</v>
      </c>
      <c r="L23" s="338" t="str">
        <f t="shared" si="4"/>
        <v>Uppgift saknas</v>
      </c>
      <c r="M23" s="175"/>
      <c r="N23" s="122" t="str">
        <f t="shared" si="5"/>
        <v>starttid saknas</v>
      </c>
      <c r="O23" s="2"/>
      <c r="P23" s="2"/>
      <c r="Q23" s="2"/>
      <c r="R23" s="2"/>
      <c r="S23" s="2"/>
    </row>
    <row r="24" spans="1:19" s="8" customFormat="1" ht="14.25" customHeight="1" x14ac:dyDescent="0.2">
      <c r="A24" s="158">
        <v>44156</v>
      </c>
      <c r="B24" s="121" t="s">
        <v>129</v>
      </c>
      <c r="C24" s="346">
        <v>0</v>
      </c>
      <c r="D24" s="346">
        <v>2.0833333333333332E-2</v>
      </c>
      <c r="E24" s="346">
        <v>0</v>
      </c>
      <c r="F24" s="193">
        <f t="shared" si="0"/>
        <v>0.5</v>
      </c>
      <c r="G24" s="333">
        <f t="shared" si="1"/>
        <v>-2.0833333333333332E-2</v>
      </c>
      <c r="H24" s="193">
        <f t="shared" si="2"/>
        <v>-0.5</v>
      </c>
      <c r="I24" s="211">
        <f>Sammanställning!$E$16</f>
        <v>8</v>
      </c>
      <c r="J24" s="207">
        <f t="shared" si="3"/>
        <v>-8.5</v>
      </c>
      <c r="K24" s="319">
        <f t="shared" si="6"/>
        <v>0</v>
      </c>
      <c r="L24" s="338" t="str">
        <f t="shared" si="4"/>
        <v>Uppgift saknas</v>
      </c>
      <c r="M24" s="175"/>
      <c r="N24" s="122" t="str">
        <f t="shared" si="5"/>
        <v>starttid saknas</v>
      </c>
      <c r="O24" s="2"/>
      <c r="P24" s="2"/>
      <c r="Q24" s="2"/>
      <c r="R24" s="2"/>
      <c r="S24" s="2"/>
    </row>
    <row r="25" spans="1:19" ht="14.25" customHeight="1" x14ac:dyDescent="0.2">
      <c r="A25" s="158">
        <v>44157</v>
      </c>
      <c r="B25" s="121" t="s">
        <v>130</v>
      </c>
      <c r="C25" s="346">
        <v>0</v>
      </c>
      <c r="D25" s="346">
        <v>2.0833333333333301E-2</v>
      </c>
      <c r="E25" s="346">
        <v>0</v>
      </c>
      <c r="F25" s="193">
        <f t="shared" si="0"/>
        <v>0.49999999999999922</v>
      </c>
      <c r="G25" s="333">
        <f t="shared" si="1"/>
        <v>-2.0833333333333301E-2</v>
      </c>
      <c r="H25" s="193">
        <f t="shared" si="2"/>
        <v>-0.49999999999999922</v>
      </c>
      <c r="I25" s="211">
        <f>Sammanställning!$E$16</f>
        <v>8</v>
      </c>
      <c r="J25" s="207">
        <f t="shared" si="3"/>
        <v>-8.5</v>
      </c>
      <c r="K25" s="319">
        <f t="shared" si="6"/>
        <v>0</v>
      </c>
      <c r="L25" s="338" t="str">
        <f t="shared" si="4"/>
        <v>Uppgift saknas</v>
      </c>
      <c r="M25" s="175"/>
      <c r="N25" s="122" t="str">
        <f t="shared" si="5"/>
        <v>starttid saknas</v>
      </c>
    </row>
    <row r="26" spans="1:19" ht="14.25" customHeight="1" x14ac:dyDescent="0.2">
      <c r="A26" s="101">
        <v>44158</v>
      </c>
      <c r="B26" s="102" t="s">
        <v>131</v>
      </c>
      <c r="C26" s="349">
        <v>0</v>
      </c>
      <c r="D26" s="349">
        <v>0</v>
      </c>
      <c r="E26" s="349">
        <v>0</v>
      </c>
      <c r="F26" s="104">
        <f t="shared" si="0"/>
        <v>0</v>
      </c>
      <c r="G26" s="332">
        <f t="shared" si="1"/>
        <v>0</v>
      </c>
      <c r="H26" s="104">
        <f t="shared" si="2"/>
        <v>0</v>
      </c>
      <c r="I26" s="105">
        <v>0</v>
      </c>
      <c r="J26" s="106">
        <f t="shared" si="3"/>
        <v>0</v>
      </c>
      <c r="K26" s="319">
        <f t="shared" si="6"/>
        <v>0</v>
      </c>
      <c r="L26" s="338"/>
      <c r="M26" s="175"/>
      <c r="N26" s="122" t="str">
        <f t="shared" si="5"/>
        <v/>
      </c>
    </row>
    <row r="27" spans="1:19" ht="14.25" customHeight="1" x14ac:dyDescent="0.2">
      <c r="A27" s="101">
        <v>44159</v>
      </c>
      <c r="B27" s="102" t="s">
        <v>132</v>
      </c>
      <c r="C27" s="350">
        <v>0</v>
      </c>
      <c r="D27" s="350">
        <v>0</v>
      </c>
      <c r="E27" s="350">
        <v>0</v>
      </c>
      <c r="F27" s="104">
        <f t="shared" si="0"/>
        <v>0</v>
      </c>
      <c r="G27" s="332">
        <f t="shared" si="1"/>
        <v>0</v>
      </c>
      <c r="H27" s="104">
        <f t="shared" si="2"/>
        <v>0</v>
      </c>
      <c r="I27" s="105">
        <v>0</v>
      </c>
      <c r="J27" s="106">
        <f t="shared" si="3"/>
        <v>0</v>
      </c>
      <c r="K27" s="319">
        <f t="shared" si="6"/>
        <v>0</v>
      </c>
      <c r="L27" s="338"/>
      <c r="M27" s="175"/>
      <c r="N27" s="122" t="str">
        <f t="shared" si="5"/>
        <v/>
      </c>
    </row>
    <row r="28" spans="1:19" ht="14.25" customHeight="1" x14ac:dyDescent="0.2">
      <c r="A28" s="158">
        <v>44160</v>
      </c>
      <c r="B28" s="121" t="s">
        <v>133</v>
      </c>
      <c r="C28" s="346">
        <v>0</v>
      </c>
      <c r="D28" s="346">
        <v>2.0833333333333332E-2</v>
      </c>
      <c r="E28" s="346">
        <v>0</v>
      </c>
      <c r="F28" s="193">
        <f t="shared" si="0"/>
        <v>0.5</v>
      </c>
      <c r="G28" s="333">
        <f t="shared" si="1"/>
        <v>-2.0833333333333332E-2</v>
      </c>
      <c r="H28" s="193">
        <f t="shared" si="2"/>
        <v>-0.5</v>
      </c>
      <c r="I28" s="211">
        <f>Sammanställning!$E$16</f>
        <v>8</v>
      </c>
      <c r="J28" s="207">
        <f t="shared" si="3"/>
        <v>-8.5</v>
      </c>
      <c r="K28" s="319">
        <f t="shared" si="6"/>
        <v>0</v>
      </c>
      <c r="L28" s="338" t="str">
        <f t="shared" si="4"/>
        <v>Uppgift saknas</v>
      </c>
      <c r="M28" s="175"/>
      <c r="N28" s="122" t="str">
        <f t="shared" si="5"/>
        <v>starttid saknas</v>
      </c>
    </row>
    <row r="29" spans="1:19" ht="14.25" customHeight="1" x14ac:dyDescent="0.2">
      <c r="A29" s="158">
        <v>44161</v>
      </c>
      <c r="B29" s="121" t="s">
        <v>134</v>
      </c>
      <c r="C29" s="346">
        <v>0</v>
      </c>
      <c r="D29" s="346">
        <v>2.0833333333333332E-2</v>
      </c>
      <c r="E29" s="346">
        <v>0</v>
      </c>
      <c r="F29" s="193">
        <f t="shared" si="0"/>
        <v>0.5</v>
      </c>
      <c r="G29" s="333">
        <f t="shared" si="1"/>
        <v>-2.0833333333333332E-2</v>
      </c>
      <c r="H29" s="193">
        <f t="shared" si="2"/>
        <v>-0.5</v>
      </c>
      <c r="I29" s="211">
        <f>Sammanställning!$E$16</f>
        <v>8</v>
      </c>
      <c r="J29" s="207">
        <f t="shared" si="3"/>
        <v>-8.5</v>
      </c>
      <c r="K29" s="319">
        <f t="shared" si="6"/>
        <v>0</v>
      </c>
      <c r="L29" s="338" t="str">
        <f t="shared" si="4"/>
        <v>Uppgift saknas</v>
      </c>
      <c r="M29" s="175"/>
      <c r="N29" s="122" t="str">
        <f t="shared" si="5"/>
        <v>starttid saknas</v>
      </c>
    </row>
    <row r="30" spans="1:19" ht="14.25" customHeight="1" x14ac:dyDescent="0.2">
      <c r="A30" s="158">
        <v>44162</v>
      </c>
      <c r="B30" s="121" t="s">
        <v>128</v>
      </c>
      <c r="C30" s="347">
        <v>0</v>
      </c>
      <c r="D30" s="346">
        <v>2.0833333333333332E-2</v>
      </c>
      <c r="E30" s="347">
        <v>0</v>
      </c>
      <c r="F30" s="193">
        <f t="shared" si="0"/>
        <v>0.5</v>
      </c>
      <c r="G30" s="333">
        <f t="shared" si="1"/>
        <v>-2.0833333333333332E-2</v>
      </c>
      <c r="H30" s="193">
        <f t="shared" si="2"/>
        <v>-0.5</v>
      </c>
      <c r="I30" s="211">
        <f>Sammanställning!$E$16</f>
        <v>8</v>
      </c>
      <c r="J30" s="207">
        <f t="shared" si="3"/>
        <v>-8.5</v>
      </c>
      <c r="K30" s="319">
        <f t="shared" si="6"/>
        <v>0</v>
      </c>
      <c r="L30" s="338" t="str">
        <f t="shared" si="4"/>
        <v>Uppgift saknas</v>
      </c>
      <c r="M30" s="175"/>
      <c r="N30" s="122" t="str">
        <f t="shared" si="5"/>
        <v>starttid saknas</v>
      </c>
    </row>
    <row r="31" spans="1:19" ht="14.25" customHeight="1" x14ac:dyDescent="0.2">
      <c r="A31" s="158">
        <v>44163</v>
      </c>
      <c r="B31" s="121" t="s">
        <v>129</v>
      </c>
      <c r="C31" s="346">
        <v>0</v>
      </c>
      <c r="D31" s="346">
        <v>2.0833333333333332E-2</v>
      </c>
      <c r="E31" s="346">
        <v>0</v>
      </c>
      <c r="F31" s="193">
        <f t="shared" si="0"/>
        <v>0.5</v>
      </c>
      <c r="G31" s="333">
        <f t="shared" si="1"/>
        <v>-2.0833333333333332E-2</v>
      </c>
      <c r="H31" s="193">
        <f t="shared" si="2"/>
        <v>-0.5</v>
      </c>
      <c r="I31" s="211">
        <f>Sammanställning!$E$16</f>
        <v>8</v>
      </c>
      <c r="J31" s="207">
        <f t="shared" si="3"/>
        <v>-8.5</v>
      </c>
      <c r="K31" s="319">
        <f t="shared" si="6"/>
        <v>0</v>
      </c>
      <c r="L31" s="338" t="str">
        <f t="shared" si="4"/>
        <v>Uppgift saknas</v>
      </c>
      <c r="M31" s="175"/>
      <c r="N31" s="122" t="str">
        <f t="shared" si="5"/>
        <v>starttid saknas</v>
      </c>
    </row>
    <row r="32" spans="1:19" ht="14.25" customHeight="1" x14ac:dyDescent="0.2">
      <c r="A32" s="158">
        <v>44164</v>
      </c>
      <c r="B32" s="121" t="s">
        <v>130</v>
      </c>
      <c r="C32" s="346">
        <v>0</v>
      </c>
      <c r="D32" s="346">
        <v>2.0833333333333301E-2</v>
      </c>
      <c r="E32" s="346">
        <v>0</v>
      </c>
      <c r="F32" s="193">
        <f t="shared" si="0"/>
        <v>0.49999999999999922</v>
      </c>
      <c r="G32" s="333">
        <f t="shared" si="1"/>
        <v>-2.0833333333333301E-2</v>
      </c>
      <c r="H32" s="193">
        <f t="shared" si="2"/>
        <v>-0.49999999999999922</v>
      </c>
      <c r="I32" s="211">
        <f>Sammanställning!$E$16</f>
        <v>8</v>
      </c>
      <c r="J32" s="207">
        <f t="shared" si="3"/>
        <v>-8.5</v>
      </c>
      <c r="K32" s="319">
        <f t="shared" si="6"/>
        <v>0</v>
      </c>
      <c r="L32" s="338" t="str">
        <f t="shared" si="4"/>
        <v>Uppgift saknas</v>
      </c>
      <c r="M32" s="175"/>
      <c r="N32" s="122" t="str">
        <f t="shared" si="5"/>
        <v>starttid saknas</v>
      </c>
    </row>
    <row r="33" spans="1:19" ht="14.25" customHeight="1" thickBot="1" x14ac:dyDescent="0.25">
      <c r="A33" s="352">
        <v>44165</v>
      </c>
      <c r="B33" s="102" t="s">
        <v>131</v>
      </c>
      <c r="C33" s="349">
        <v>0</v>
      </c>
      <c r="D33" s="349">
        <v>0</v>
      </c>
      <c r="E33" s="349">
        <v>0</v>
      </c>
      <c r="F33" s="104">
        <f t="shared" si="0"/>
        <v>0</v>
      </c>
      <c r="G33" s="332">
        <f t="shared" si="1"/>
        <v>0</v>
      </c>
      <c r="H33" s="104">
        <f t="shared" si="2"/>
        <v>0</v>
      </c>
      <c r="I33" s="105">
        <v>0</v>
      </c>
      <c r="J33" s="106">
        <f t="shared" si="3"/>
        <v>0</v>
      </c>
      <c r="K33" s="319">
        <f t="shared" si="6"/>
        <v>0</v>
      </c>
      <c r="L33" s="353"/>
      <c r="M33" s="271"/>
      <c r="N33" s="122" t="str">
        <f t="shared" si="5"/>
        <v/>
      </c>
    </row>
    <row r="34" spans="1:19" ht="14.25" customHeight="1" x14ac:dyDescent="0.2">
      <c r="A34" s="247" t="s">
        <v>6</v>
      </c>
      <c r="B34" s="161"/>
      <c r="C34" s="55"/>
      <c r="D34" s="56"/>
      <c r="E34" s="31"/>
      <c r="F34" s="31"/>
      <c r="G34" s="335"/>
      <c r="H34" s="56"/>
      <c r="I34" s="55"/>
      <c r="J34" s="55"/>
      <c r="K34" s="160">
        <f>K33</f>
        <v>0</v>
      </c>
      <c r="L34" s="64"/>
      <c r="M34" s="194"/>
    </row>
    <row r="35" spans="1:19" s="60" customFormat="1" ht="14.25" customHeight="1" x14ac:dyDescent="0.2">
      <c r="A35" s="396"/>
      <c r="B35" s="397"/>
      <c r="C35" s="397"/>
      <c r="D35" s="397"/>
      <c r="E35" s="397"/>
      <c r="F35" s="397"/>
      <c r="G35" s="397"/>
      <c r="H35" s="397"/>
      <c r="I35" s="397"/>
      <c r="J35" s="398"/>
      <c r="K35" s="125"/>
      <c r="L35" s="393"/>
      <c r="M35" s="389"/>
      <c r="O35" s="153"/>
      <c r="P35" s="153"/>
      <c r="Q35" s="153"/>
      <c r="R35" s="153"/>
      <c r="S35" s="153"/>
    </row>
    <row r="36" spans="1:19" ht="14.25" customHeight="1" x14ac:dyDescent="0.2">
      <c r="A36" s="53"/>
      <c r="B36" s="61"/>
      <c r="C36" s="62"/>
      <c r="D36" s="62"/>
      <c r="E36" s="59"/>
      <c r="F36" s="59"/>
      <c r="G36" s="336"/>
      <c r="H36" s="62"/>
      <c r="I36" s="62"/>
      <c r="J36" s="63"/>
      <c r="K36" s="126"/>
      <c r="L36" s="64"/>
      <c r="M36" s="194"/>
    </row>
    <row r="37" spans="1:19" ht="14.25" customHeight="1" thickBot="1" x14ac:dyDescent="0.25">
      <c r="A37" s="166" t="s">
        <v>7</v>
      </c>
      <c r="B37" s="163"/>
      <c r="C37" s="167"/>
      <c r="D37" s="167"/>
      <c r="E37" s="167"/>
      <c r="F37" s="167"/>
      <c r="G37" s="343"/>
      <c r="H37" s="167"/>
      <c r="I37" s="164"/>
      <c r="J37" s="164"/>
      <c r="K37" s="165" t="s">
        <v>158</v>
      </c>
      <c r="L37" s="66"/>
      <c r="M37" s="196"/>
    </row>
  </sheetData>
  <mergeCells count="3">
    <mergeCell ref="A1:D1"/>
    <mergeCell ref="A35:J35"/>
    <mergeCell ref="L35:M35"/>
  </mergeCells>
  <phoneticPr fontId="0" type="noConversion"/>
  <printOptions gridLines="1"/>
  <pageMargins left="0.59055118110236227" right="0.39370078740157483" top="0.98425196850393704" bottom="0.98425196850393704" header="0.51181102362204722" footer="0.51181102362204722"/>
  <pageSetup paperSize="9" orientation="portrait" horizontalDpi="4294967292" verticalDpi="4294967292" r:id="rId1"/>
  <headerFooter alignWithMargins="0">
    <oddHeader>&amp;L&amp;LFlextid&amp;C&amp;C&amp;A</oddHeader>
    <oddFooter>&amp;L&amp;D &amp;T&amp;</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38"/>
  <sheetViews>
    <sheetView workbookViewId="0">
      <pane ySplit="3" topLeftCell="A4" activePane="bottomLeft" state="frozen"/>
      <selection activeCell="H2" sqref="H2"/>
      <selection pane="bottomLeft" activeCell="O25" sqref="O25:P25"/>
    </sheetView>
  </sheetViews>
  <sheetFormatPr defaultColWidth="8.7109375" defaultRowHeight="14.25" customHeight="1" x14ac:dyDescent="0.2"/>
  <cols>
    <col min="1" max="1" width="7" style="10" customWidth="1"/>
    <col min="2" max="2" width="8.7109375" customWidth="1"/>
    <col min="3" max="4" width="7" style="3" customWidth="1"/>
    <col min="5" max="5" width="7.85546875" style="3" customWidth="1"/>
    <col min="6" max="6" width="5.42578125" style="3" hidden="1" customWidth="1"/>
    <col min="7" max="7" width="5.42578125" hidden="1" customWidth="1"/>
    <col min="8" max="8" width="5.5703125" style="3" bestFit="1" customWidth="1"/>
    <col min="9" max="9" width="7.7109375" style="3" customWidth="1"/>
    <col min="10" max="10" width="7" style="3" customWidth="1"/>
    <col min="11" max="11" width="8.7109375" style="3" customWidth="1"/>
    <col min="12" max="12" width="14.7109375" customWidth="1"/>
    <col min="13" max="13" width="26.42578125" style="122" customWidth="1"/>
    <col min="14" max="14" width="8.7109375" customWidth="1"/>
    <col min="15" max="15" width="8.7109375" style="122" customWidth="1"/>
    <col min="16" max="16" width="4" style="122" customWidth="1"/>
    <col min="17" max="17" width="8.7109375" style="122" hidden="1" customWidth="1"/>
    <col min="18" max="21" width="8.7109375" style="122"/>
  </cols>
  <sheetData>
    <row r="1" spans="1:21" ht="20.100000000000001" customHeight="1" x14ac:dyDescent="0.3">
      <c r="A1" s="383" t="str">
        <f>Sammanställning!A1</f>
        <v>Flextidsmall 2024</v>
      </c>
      <c r="B1" s="384"/>
      <c r="C1" s="384"/>
      <c r="D1" s="384"/>
      <c r="E1" s="80" t="s">
        <v>21</v>
      </c>
      <c r="F1" s="80"/>
      <c r="G1" s="80"/>
      <c r="H1" s="80"/>
      <c r="I1" s="80"/>
      <c r="J1" s="80"/>
      <c r="K1" s="84">
        <f>Sammanställning!E1</f>
        <v>0</v>
      </c>
      <c r="L1" s="80"/>
      <c r="M1" s="79"/>
    </row>
    <row r="2" spans="1:21" s="20" customFormat="1" ht="39.75" customHeight="1" x14ac:dyDescent="0.2">
      <c r="A2" s="203" t="s">
        <v>0</v>
      </c>
      <c r="B2" s="300" t="s">
        <v>1</v>
      </c>
      <c r="C2" s="132" t="s">
        <v>2</v>
      </c>
      <c r="D2" s="132" t="s">
        <v>27</v>
      </c>
      <c r="E2" s="132" t="s">
        <v>3</v>
      </c>
      <c r="F2" s="357" t="s">
        <v>29</v>
      </c>
      <c r="G2" s="357" t="s">
        <v>28</v>
      </c>
      <c r="H2" s="132" t="s">
        <v>30</v>
      </c>
      <c r="I2" s="132" t="s">
        <v>138</v>
      </c>
      <c r="J2" s="301" t="s">
        <v>4</v>
      </c>
      <c r="K2" s="132" t="s">
        <v>32</v>
      </c>
      <c r="L2" s="300" t="s">
        <v>26</v>
      </c>
      <c r="M2" s="197" t="s">
        <v>31</v>
      </c>
    </row>
    <row r="3" spans="1:21" s="2" customFormat="1" ht="14.25" customHeight="1" x14ac:dyDescent="0.2">
      <c r="A3" s="21"/>
      <c r="B3" s="64" t="s">
        <v>8</v>
      </c>
      <c r="C3" s="22"/>
      <c r="D3" s="22"/>
      <c r="E3" s="22"/>
      <c r="F3" s="22"/>
      <c r="G3" s="354"/>
      <c r="H3" s="29"/>
      <c r="I3" s="29"/>
      <c r="J3" s="29"/>
      <c r="K3" s="29">
        <f>Nov!K34</f>
        <v>0</v>
      </c>
      <c r="L3" s="30"/>
      <c r="M3" s="209"/>
    </row>
    <row r="4" spans="1:21" s="9" customFormat="1" ht="14.25" customHeight="1" x14ac:dyDescent="0.2">
      <c r="A4" s="107">
        <v>44166</v>
      </c>
      <c r="B4" s="109" t="s">
        <v>132</v>
      </c>
      <c r="C4" s="103">
        <v>0</v>
      </c>
      <c r="D4" s="103">
        <v>0</v>
      </c>
      <c r="E4" s="103">
        <v>0</v>
      </c>
      <c r="F4" s="104">
        <f t="shared" ref="F4:F34" si="0">D4*24</f>
        <v>0</v>
      </c>
      <c r="G4" s="332">
        <f t="shared" ref="G4:G34" si="1">E4-C4-D4</f>
        <v>0</v>
      </c>
      <c r="H4" s="104">
        <f t="shared" ref="H4:H6" si="2">G4*24</f>
        <v>0</v>
      </c>
      <c r="I4" s="211">
        <v>0</v>
      </c>
      <c r="J4" s="106">
        <f t="shared" ref="J4:J8" si="3">H4-I4</f>
        <v>0</v>
      </c>
      <c r="K4" s="319">
        <f>IF(E4=0,K3,IF(C4=0,S19,K3+J4))</f>
        <v>0</v>
      </c>
      <c r="L4" s="113"/>
      <c r="M4" s="134"/>
      <c r="N4" s="122" t="str">
        <f t="shared" ref="N4:N34" si="4">IF(I4=0,"",IF(C4=0,"starttid saknas",""))</f>
        <v/>
      </c>
      <c r="O4" s="122"/>
      <c r="P4" s="122"/>
      <c r="Q4" s="122"/>
      <c r="R4" s="122"/>
      <c r="S4" s="122"/>
      <c r="T4" s="122"/>
      <c r="U4" s="122"/>
    </row>
    <row r="5" spans="1:21" s="9" customFormat="1" ht="14.25" customHeight="1" x14ac:dyDescent="0.2">
      <c r="A5" s="177">
        <v>44167</v>
      </c>
      <c r="B5" s="149" t="s">
        <v>133</v>
      </c>
      <c r="C5" s="192">
        <v>0</v>
      </c>
      <c r="D5" s="192">
        <v>2.0833333333333332E-2</v>
      </c>
      <c r="E5" s="192">
        <v>0</v>
      </c>
      <c r="F5" s="193">
        <f t="shared" si="0"/>
        <v>0.5</v>
      </c>
      <c r="G5" s="333">
        <f t="shared" si="1"/>
        <v>-2.0833333333333332E-2</v>
      </c>
      <c r="H5" s="193">
        <f t="shared" si="2"/>
        <v>-0.5</v>
      </c>
      <c r="I5" s="211">
        <f>Sammanställning!$E$16</f>
        <v>8</v>
      </c>
      <c r="J5" s="298">
        <f t="shared" si="3"/>
        <v>-8.5</v>
      </c>
      <c r="K5" s="319">
        <f t="shared" ref="K5:K34" si="5">IF(E5=0,K4,IF(C5=0,S20,K4+J5))</f>
        <v>0</v>
      </c>
      <c r="L5" s="113" t="str">
        <f t="shared" ref="L5:L23" si="6">IF(I5=0,"Frånvaro",IF(E5=0,"Uppgift saknas","Arbetat"))</f>
        <v>Uppgift saknas</v>
      </c>
      <c r="M5" s="134"/>
      <c r="N5" s="122" t="str">
        <f t="shared" si="4"/>
        <v>starttid saknas</v>
      </c>
      <c r="O5" s="122"/>
      <c r="P5" s="122"/>
      <c r="Q5" s="122"/>
      <c r="R5" s="122"/>
      <c r="S5" s="122"/>
      <c r="T5" s="122"/>
      <c r="U5" s="122"/>
    </row>
    <row r="6" spans="1:21" s="9" customFormat="1" ht="14.25" customHeight="1" x14ac:dyDescent="0.2">
      <c r="A6" s="177">
        <v>44168</v>
      </c>
      <c r="B6" s="149" t="s">
        <v>134</v>
      </c>
      <c r="C6" s="192">
        <v>0</v>
      </c>
      <c r="D6" s="192">
        <v>2.0833333333333332E-2</v>
      </c>
      <c r="E6" s="192">
        <v>0</v>
      </c>
      <c r="F6" s="193">
        <f t="shared" si="0"/>
        <v>0.5</v>
      </c>
      <c r="G6" s="333">
        <f t="shared" si="1"/>
        <v>-2.0833333333333332E-2</v>
      </c>
      <c r="H6" s="193">
        <f t="shared" si="2"/>
        <v>-0.5</v>
      </c>
      <c r="I6" s="211">
        <f>Sammanställning!$E$16</f>
        <v>8</v>
      </c>
      <c r="J6" s="193">
        <f>H6-I6</f>
        <v>-8.5</v>
      </c>
      <c r="K6" s="319">
        <f t="shared" si="5"/>
        <v>0</v>
      </c>
      <c r="L6" s="113" t="str">
        <f t="shared" si="6"/>
        <v>Uppgift saknas</v>
      </c>
      <c r="M6" s="134"/>
      <c r="N6" s="122" t="str">
        <f t="shared" si="4"/>
        <v>starttid saknas</v>
      </c>
      <c r="O6" s="122"/>
      <c r="P6" s="122"/>
      <c r="Q6" s="122"/>
      <c r="R6" s="122"/>
      <c r="S6" s="122"/>
      <c r="T6" s="122"/>
      <c r="U6" s="122"/>
    </row>
    <row r="7" spans="1:21" s="8" customFormat="1" ht="14.25" customHeight="1" x14ac:dyDescent="0.2">
      <c r="A7" s="177">
        <v>44169</v>
      </c>
      <c r="B7" s="149" t="s">
        <v>128</v>
      </c>
      <c r="C7" s="192">
        <v>0</v>
      </c>
      <c r="D7" s="192">
        <v>2.0833333333333332E-2</v>
      </c>
      <c r="E7" s="192">
        <v>0</v>
      </c>
      <c r="F7" s="193">
        <f t="shared" si="0"/>
        <v>0.5</v>
      </c>
      <c r="G7" s="333">
        <f t="shared" si="1"/>
        <v>-2.0833333333333332E-2</v>
      </c>
      <c r="H7" s="193">
        <f>G7*24</f>
        <v>-0.5</v>
      </c>
      <c r="I7" s="211">
        <f>Sammanställning!$E$16</f>
        <v>8</v>
      </c>
      <c r="J7" s="298">
        <f t="shared" si="3"/>
        <v>-8.5</v>
      </c>
      <c r="K7" s="319">
        <f t="shared" si="5"/>
        <v>0</v>
      </c>
      <c r="L7" s="113" t="str">
        <f t="shared" si="6"/>
        <v>Uppgift saknas</v>
      </c>
      <c r="M7" s="134"/>
      <c r="N7" s="122" t="str">
        <f t="shared" si="4"/>
        <v>starttid saknas</v>
      </c>
      <c r="O7" s="2"/>
      <c r="P7" s="2"/>
      <c r="Q7" s="2"/>
      <c r="R7" s="2"/>
      <c r="S7" s="2"/>
      <c r="T7" s="2"/>
      <c r="U7" s="2"/>
    </row>
    <row r="8" spans="1:21" s="8" customFormat="1" ht="14.25" customHeight="1" x14ac:dyDescent="0.2">
      <c r="A8" s="177">
        <v>44170</v>
      </c>
      <c r="B8" s="149" t="s">
        <v>129</v>
      </c>
      <c r="C8" s="192">
        <v>0</v>
      </c>
      <c r="D8" s="192">
        <v>2.0833333333333332E-2</v>
      </c>
      <c r="E8" s="192">
        <v>0</v>
      </c>
      <c r="F8" s="193">
        <f t="shared" si="0"/>
        <v>0.5</v>
      </c>
      <c r="G8" s="333">
        <f t="shared" si="1"/>
        <v>-2.0833333333333332E-2</v>
      </c>
      <c r="H8" s="193">
        <f>G8*24</f>
        <v>-0.5</v>
      </c>
      <c r="I8" s="211">
        <f>Sammanställning!$E$16</f>
        <v>8</v>
      </c>
      <c r="J8" s="207">
        <f t="shared" si="3"/>
        <v>-8.5</v>
      </c>
      <c r="K8" s="319">
        <f t="shared" si="5"/>
        <v>0</v>
      </c>
      <c r="L8" s="113" t="str">
        <f t="shared" si="6"/>
        <v>Uppgift saknas</v>
      </c>
      <c r="M8" s="134"/>
      <c r="N8" s="122" t="str">
        <f t="shared" si="4"/>
        <v>starttid saknas</v>
      </c>
      <c r="O8" s="2"/>
      <c r="P8" s="2"/>
      <c r="Q8" s="2"/>
      <c r="R8" s="2"/>
      <c r="S8" s="2"/>
      <c r="T8" s="2"/>
      <c r="U8" s="2"/>
    </row>
    <row r="9" spans="1:21" s="9" customFormat="1" ht="14.25" customHeight="1" x14ac:dyDescent="0.2">
      <c r="A9" s="177">
        <v>44171</v>
      </c>
      <c r="B9" s="149" t="s">
        <v>130</v>
      </c>
      <c r="C9" s="192">
        <v>0</v>
      </c>
      <c r="D9" s="192">
        <v>2.0833333333333332E-2</v>
      </c>
      <c r="E9" s="192">
        <v>0</v>
      </c>
      <c r="F9" s="193">
        <f t="shared" si="0"/>
        <v>0.5</v>
      </c>
      <c r="G9" s="333">
        <f t="shared" si="1"/>
        <v>-2.0833333333333332E-2</v>
      </c>
      <c r="H9" s="193">
        <f t="shared" ref="H9:H13" si="7">G9*24</f>
        <v>-0.5</v>
      </c>
      <c r="I9" s="211">
        <f>Sammanställning!$E$16</f>
        <v>8</v>
      </c>
      <c r="J9" s="207">
        <f>H9-I9</f>
        <v>-8.5</v>
      </c>
      <c r="K9" s="319">
        <f t="shared" si="5"/>
        <v>0</v>
      </c>
      <c r="L9" s="113" t="str">
        <f t="shared" si="6"/>
        <v>Uppgift saknas</v>
      </c>
      <c r="M9" s="134"/>
      <c r="N9" s="122" t="str">
        <f t="shared" si="4"/>
        <v>starttid saknas</v>
      </c>
      <c r="O9" s="122"/>
      <c r="P9" s="122"/>
      <c r="Q9" s="122"/>
      <c r="R9" s="122"/>
      <c r="S9" s="122"/>
      <c r="T9" s="122"/>
      <c r="U9" s="122"/>
    </row>
    <row r="10" spans="1:21" s="9" customFormat="1" ht="14.25" customHeight="1" x14ac:dyDescent="0.2">
      <c r="A10" s="107">
        <v>44172</v>
      </c>
      <c r="B10" s="109" t="s">
        <v>131</v>
      </c>
      <c r="C10" s="103">
        <v>0</v>
      </c>
      <c r="D10" s="103">
        <v>0</v>
      </c>
      <c r="E10" s="103">
        <v>0</v>
      </c>
      <c r="F10" s="104">
        <f t="shared" si="0"/>
        <v>0</v>
      </c>
      <c r="G10" s="332">
        <f t="shared" si="1"/>
        <v>0</v>
      </c>
      <c r="H10" s="104">
        <f t="shared" si="7"/>
        <v>0</v>
      </c>
      <c r="I10" s="211">
        <v>0</v>
      </c>
      <c r="J10" s="108">
        <f>H10-I10</f>
        <v>0</v>
      </c>
      <c r="K10" s="319">
        <f t="shared" si="5"/>
        <v>0</v>
      </c>
      <c r="L10" s="113"/>
      <c r="M10" s="134"/>
      <c r="N10" s="122" t="str">
        <f t="shared" si="4"/>
        <v/>
      </c>
      <c r="O10" s="122"/>
      <c r="P10" s="122"/>
      <c r="Q10" s="122"/>
      <c r="R10" s="122"/>
      <c r="S10" s="122"/>
      <c r="T10" s="122"/>
      <c r="U10" s="122"/>
    </row>
    <row r="11" spans="1:21" s="9" customFormat="1" ht="14.25" customHeight="1" x14ac:dyDescent="0.2">
      <c r="A11" s="107">
        <v>44173</v>
      </c>
      <c r="B11" s="109" t="s">
        <v>132</v>
      </c>
      <c r="C11" s="103">
        <v>0</v>
      </c>
      <c r="D11" s="103">
        <v>0</v>
      </c>
      <c r="E11" s="103">
        <v>0</v>
      </c>
      <c r="F11" s="104">
        <f t="shared" si="0"/>
        <v>0</v>
      </c>
      <c r="G11" s="332">
        <f t="shared" si="1"/>
        <v>0</v>
      </c>
      <c r="H11" s="104">
        <f t="shared" si="7"/>
        <v>0</v>
      </c>
      <c r="I11" s="211">
        <v>0</v>
      </c>
      <c r="J11" s="106">
        <f t="shared" ref="J11:J17" si="8">H11-I11</f>
        <v>0</v>
      </c>
      <c r="K11" s="319">
        <f t="shared" si="5"/>
        <v>0</v>
      </c>
      <c r="L11" s="113"/>
      <c r="M11" s="134"/>
      <c r="N11" s="122" t="str">
        <f t="shared" si="4"/>
        <v/>
      </c>
      <c r="O11" s="122"/>
      <c r="P11" s="122"/>
      <c r="Q11" s="122"/>
      <c r="R11" s="122"/>
      <c r="S11" s="122"/>
      <c r="T11" s="122"/>
      <c r="U11" s="122"/>
    </row>
    <row r="12" spans="1:21" s="9" customFormat="1" ht="14.25" customHeight="1" x14ac:dyDescent="0.2">
      <c r="A12" s="177">
        <v>44174</v>
      </c>
      <c r="B12" s="149" t="s">
        <v>133</v>
      </c>
      <c r="C12" s="192">
        <v>0</v>
      </c>
      <c r="D12" s="192">
        <v>2.0833333333333332E-2</v>
      </c>
      <c r="E12" s="192">
        <v>0</v>
      </c>
      <c r="F12" s="193">
        <f t="shared" si="0"/>
        <v>0.5</v>
      </c>
      <c r="G12" s="333">
        <f t="shared" si="1"/>
        <v>-2.0833333333333332E-2</v>
      </c>
      <c r="H12" s="193">
        <f t="shared" si="7"/>
        <v>-0.5</v>
      </c>
      <c r="I12" s="211">
        <f>Sammanställning!$E$16</f>
        <v>8</v>
      </c>
      <c r="J12" s="298">
        <f t="shared" si="8"/>
        <v>-8.5</v>
      </c>
      <c r="K12" s="319">
        <f t="shared" si="5"/>
        <v>0</v>
      </c>
      <c r="L12" s="113" t="str">
        <f t="shared" si="6"/>
        <v>Uppgift saknas</v>
      </c>
      <c r="M12" s="134"/>
      <c r="N12" s="122" t="str">
        <f t="shared" si="4"/>
        <v>starttid saknas</v>
      </c>
      <c r="O12" s="122"/>
      <c r="P12" s="122"/>
      <c r="Q12" s="122"/>
      <c r="R12" s="122"/>
      <c r="S12" s="122"/>
      <c r="T12" s="122"/>
      <c r="U12" s="122"/>
    </row>
    <row r="13" spans="1:21" s="9" customFormat="1" ht="14.25" customHeight="1" x14ac:dyDescent="0.2">
      <c r="A13" s="177">
        <v>44175</v>
      </c>
      <c r="B13" s="149" t="s">
        <v>134</v>
      </c>
      <c r="C13" s="192">
        <v>0</v>
      </c>
      <c r="D13" s="192">
        <v>2.0833333333333332E-2</v>
      </c>
      <c r="E13" s="192">
        <v>0</v>
      </c>
      <c r="F13" s="193">
        <f t="shared" si="0"/>
        <v>0.5</v>
      </c>
      <c r="G13" s="333">
        <f t="shared" si="1"/>
        <v>-2.0833333333333332E-2</v>
      </c>
      <c r="H13" s="193">
        <f t="shared" si="7"/>
        <v>-0.5</v>
      </c>
      <c r="I13" s="211">
        <f>Sammanställning!$E$16</f>
        <v>8</v>
      </c>
      <c r="J13" s="193">
        <f>H13-I13</f>
        <v>-8.5</v>
      </c>
      <c r="K13" s="319">
        <f t="shared" si="5"/>
        <v>0</v>
      </c>
      <c r="L13" s="113" t="str">
        <f t="shared" si="6"/>
        <v>Uppgift saknas</v>
      </c>
      <c r="M13" s="134"/>
      <c r="N13" s="122" t="str">
        <f t="shared" si="4"/>
        <v>starttid saknas</v>
      </c>
      <c r="O13" s="122"/>
      <c r="P13" s="122"/>
      <c r="Q13" s="122"/>
      <c r="R13" s="122"/>
      <c r="S13" s="122"/>
      <c r="T13" s="122"/>
      <c r="U13" s="122"/>
    </row>
    <row r="14" spans="1:21" s="8" customFormat="1" ht="14.25" customHeight="1" x14ac:dyDescent="0.2">
      <c r="A14" s="177">
        <v>44176</v>
      </c>
      <c r="B14" s="149" t="s">
        <v>128</v>
      </c>
      <c r="C14" s="192">
        <v>0</v>
      </c>
      <c r="D14" s="192">
        <v>2.0833333333333332E-2</v>
      </c>
      <c r="E14" s="192">
        <v>0</v>
      </c>
      <c r="F14" s="193">
        <f t="shared" si="0"/>
        <v>0.5</v>
      </c>
      <c r="G14" s="333">
        <f t="shared" si="1"/>
        <v>-2.0833333333333332E-2</v>
      </c>
      <c r="H14" s="193">
        <f>G14*24</f>
        <v>-0.5</v>
      </c>
      <c r="I14" s="211">
        <f>Sammanställning!$E$16</f>
        <v>8</v>
      </c>
      <c r="J14" s="298">
        <f t="shared" si="8"/>
        <v>-8.5</v>
      </c>
      <c r="K14" s="319">
        <f t="shared" si="5"/>
        <v>0</v>
      </c>
      <c r="L14" s="113" t="str">
        <f t="shared" si="6"/>
        <v>Uppgift saknas</v>
      </c>
      <c r="M14" s="134"/>
      <c r="N14" s="122" t="str">
        <f t="shared" si="4"/>
        <v>starttid saknas</v>
      </c>
      <c r="O14" s="2"/>
      <c r="P14" s="2"/>
      <c r="Q14" s="2"/>
      <c r="R14" s="2"/>
      <c r="S14" s="2"/>
      <c r="T14" s="2"/>
      <c r="U14" s="2"/>
    </row>
    <row r="15" spans="1:21" s="8" customFormat="1" ht="14.25" customHeight="1" x14ac:dyDescent="0.2">
      <c r="A15" s="177">
        <v>44177</v>
      </c>
      <c r="B15" s="149" t="s">
        <v>129</v>
      </c>
      <c r="C15" s="192">
        <v>0</v>
      </c>
      <c r="D15" s="192">
        <v>2.0833333333333332E-2</v>
      </c>
      <c r="E15" s="192">
        <v>0</v>
      </c>
      <c r="F15" s="193">
        <f t="shared" si="0"/>
        <v>0.5</v>
      </c>
      <c r="G15" s="333">
        <f t="shared" si="1"/>
        <v>-2.0833333333333332E-2</v>
      </c>
      <c r="H15" s="193">
        <f t="shared" ref="H15:H17" si="9">G15*24</f>
        <v>-0.5</v>
      </c>
      <c r="I15" s="211">
        <f>Sammanställning!$E$16</f>
        <v>8</v>
      </c>
      <c r="J15" s="207">
        <f t="shared" si="8"/>
        <v>-8.5</v>
      </c>
      <c r="K15" s="319">
        <f t="shared" si="5"/>
        <v>0</v>
      </c>
      <c r="L15" s="113" t="str">
        <f t="shared" si="6"/>
        <v>Uppgift saknas</v>
      </c>
      <c r="M15" s="134"/>
      <c r="N15" s="122" t="str">
        <f t="shared" si="4"/>
        <v>starttid saknas</v>
      </c>
      <c r="O15" s="2"/>
      <c r="P15" s="2"/>
      <c r="Q15" s="2"/>
      <c r="R15" s="2"/>
      <c r="S15" s="2"/>
      <c r="T15" s="2"/>
      <c r="U15" s="2"/>
    </row>
    <row r="16" spans="1:21" s="9" customFormat="1" ht="14.25" customHeight="1" x14ac:dyDescent="0.2">
      <c r="A16" s="177">
        <v>44178</v>
      </c>
      <c r="B16" s="149" t="s">
        <v>130</v>
      </c>
      <c r="C16" s="192">
        <v>0</v>
      </c>
      <c r="D16" s="192">
        <v>2.0833333333333332E-2</v>
      </c>
      <c r="E16" s="192">
        <v>0</v>
      </c>
      <c r="F16" s="193">
        <f t="shared" si="0"/>
        <v>0.5</v>
      </c>
      <c r="G16" s="333">
        <f t="shared" si="1"/>
        <v>-2.0833333333333332E-2</v>
      </c>
      <c r="H16" s="193">
        <f t="shared" si="9"/>
        <v>-0.5</v>
      </c>
      <c r="I16" s="211">
        <f>Sammanställning!$E$16</f>
        <v>8</v>
      </c>
      <c r="J16" s="207">
        <f t="shared" si="8"/>
        <v>-8.5</v>
      </c>
      <c r="K16" s="319">
        <f t="shared" si="5"/>
        <v>0</v>
      </c>
      <c r="L16" s="113" t="str">
        <f t="shared" si="6"/>
        <v>Uppgift saknas</v>
      </c>
      <c r="M16" s="134"/>
      <c r="N16" s="122" t="str">
        <f t="shared" si="4"/>
        <v>starttid saknas</v>
      </c>
      <c r="O16" s="122"/>
      <c r="P16" s="122"/>
      <c r="Q16" s="122"/>
      <c r="R16" s="122"/>
      <c r="S16" s="122"/>
      <c r="T16" s="122"/>
      <c r="U16" s="122"/>
    </row>
    <row r="17" spans="1:21" s="9" customFormat="1" ht="14.25" customHeight="1" x14ac:dyDescent="0.2">
      <c r="A17" s="107">
        <v>44179</v>
      </c>
      <c r="B17" s="109" t="s">
        <v>131</v>
      </c>
      <c r="C17" s="103">
        <v>0</v>
      </c>
      <c r="D17" s="103">
        <v>0</v>
      </c>
      <c r="E17" s="103">
        <v>0</v>
      </c>
      <c r="F17" s="104">
        <f t="shared" si="0"/>
        <v>0</v>
      </c>
      <c r="G17" s="332">
        <f t="shared" si="1"/>
        <v>0</v>
      </c>
      <c r="H17" s="104">
        <f t="shared" si="9"/>
        <v>0</v>
      </c>
      <c r="I17" s="211">
        <v>0</v>
      </c>
      <c r="J17" s="106">
        <f t="shared" si="8"/>
        <v>0</v>
      </c>
      <c r="K17" s="319">
        <f t="shared" si="5"/>
        <v>0</v>
      </c>
      <c r="L17" s="113"/>
      <c r="M17" s="134"/>
      <c r="N17" s="122" t="str">
        <f t="shared" si="4"/>
        <v/>
      </c>
      <c r="O17" s="122"/>
      <c r="P17" s="122"/>
      <c r="Q17" s="122"/>
      <c r="R17" s="122"/>
      <c r="S17" s="122"/>
      <c r="T17" s="122"/>
      <c r="U17" s="122"/>
    </row>
    <row r="18" spans="1:21" s="9" customFormat="1" ht="14.25" customHeight="1" x14ac:dyDescent="0.2">
      <c r="A18" s="107">
        <v>44180</v>
      </c>
      <c r="B18" s="109" t="s">
        <v>132</v>
      </c>
      <c r="C18" s="103">
        <v>0</v>
      </c>
      <c r="D18" s="103">
        <v>0</v>
      </c>
      <c r="E18" s="103">
        <v>0</v>
      </c>
      <c r="F18" s="104">
        <f t="shared" si="0"/>
        <v>0</v>
      </c>
      <c r="G18" s="332">
        <f t="shared" si="1"/>
        <v>0</v>
      </c>
      <c r="H18" s="104">
        <f t="shared" ref="H18:H20" si="10">G18*24</f>
        <v>0</v>
      </c>
      <c r="I18" s="211">
        <v>0</v>
      </c>
      <c r="J18" s="106">
        <f t="shared" ref="J18:J19" si="11">H18-I18</f>
        <v>0</v>
      </c>
      <c r="K18" s="319">
        <f t="shared" si="5"/>
        <v>0</v>
      </c>
      <c r="L18" s="113"/>
      <c r="M18" s="134"/>
      <c r="N18" s="122" t="str">
        <f t="shared" si="4"/>
        <v/>
      </c>
      <c r="O18" s="122"/>
      <c r="P18" s="122"/>
      <c r="Q18" s="122"/>
      <c r="R18" s="122"/>
      <c r="S18" s="122"/>
      <c r="T18" s="122"/>
      <c r="U18" s="122"/>
    </row>
    <row r="19" spans="1:21" s="100" customFormat="1" ht="14.25" customHeight="1" x14ac:dyDescent="0.2">
      <c r="A19" s="177">
        <v>44181</v>
      </c>
      <c r="B19" s="149" t="s">
        <v>133</v>
      </c>
      <c r="C19" s="192">
        <v>0</v>
      </c>
      <c r="D19" s="192">
        <v>2.0833333333333332E-2</v>
      </c>
      <c r="E19" s="192">
        <v>0</v>
      </c>
      <c r="F19" s="193">
        <f t="shared" si="0"/>
        <v>0.5</v>
      </c>
      <c r="G19" s="333">
        <f t="shared" si="1"/>
        <v>-2.0833333333333332E-2</v>
      </c>
      <c r="H19" s="193">
        <f t="shared" si="10"/>
        <v>-0.5</v>
      </c>
      <c r="I19" s="211">
        <f>Sammanställning!$E$16</f>
        <v>8</v>
      </c>
      <c r="J19" s="207">
        <f t="shared" si="11"/>
        <v>-8.5</v>
      </c>
      <c r="K19" s="319">
        <f t="shared" si="5"/>
        <v>0</v>
      </c>
      <c r="L19" s="113" t="str">
        <f t="shared" si="6"/>
        <v>Uppgift saknas</v>
      </c>
      <c r="M19" s="134"/>
      <c r="N19" s="122" t="str">
        <f t="shared" si="4"/>
        <v>starttid saknas</v>
      </c>
      <c r="O19" s="156"/>
      <c r="P19" s="156"/>
      <c r="Q19" s="156"/>
      <c r="R19" s="156"/>
      <c r="S19" s="156"/>
      <c r="T19" s="156"/>
      <c r="U19" s="156"/>
    </row>
    <row r="20" spans="1:21" s="8" customFormat="1" ht="14.25" customHeight="1" x14ac:dyDescent="0.2">
      <c r="A20" s="177">
        <v>44182</v>
      </c>
      <c r="B20" s="149" t="s">
        <v>134</v>
      </c>
      <c r="C20" s="192">
        <v>0</v>
      </c>
      <c r="D20" s="192">
        <v>2.0833333333333332E-2</v>
      </c>
      <c r="E20" s="192">
        <v>0</v>
      </c>
      <c r="F20" s="193">
        <f t="shared" si="0"/>
        <v>0.5</v>
      </c>
      <c r="G20" s="333">
        <f t="shared" si="1"/>
        <v>-2.0833333333333332E-2</v>
      </c>
      <c r="H20" s="193">
        <f t="shared" si="10"/>
        <v>-0.5</v>
      </c>
      <c r="I20" s="211">
        <f>Sammanställning!$E$16</f>
        <v>8</v>
      </c>
      <c r="J20" s="193">
        <f>H20-I20</f>
        <v>-8.5</v>
      </c>
      <c r="K20" s="319">
        <f t="shared" si="5"/>
        <v>0</v>
      </c>
      <c r="L20" s="113" t="str">
        <f t="shared" si="6"/>
        <v>Uppgift saknas</v>
      </c>
      <c r="M20" s="134"/>
      <c r="N20" s="122" t="str">
        <f t="shared" si="4"/>
        <v>starttid saknas</v>
      </c>
      <c r="O20" s="2"/>
      <c r="P20" s="2"/>
      <c r="Q20" s="2"/>
      <c r="R20" s="2"/>
      <c r="S20" s="2"/>
      <c r="T20" s="2"/>
      <c r="U20" s="2"/>
    </row>
    <row r="21" spans="1:21" s="8" customFormat="1" ht="14.25" customHeight="1" x14ac:dyDescent="0.2">
      <c r="A21" s="177">
        <v>44183</v>
      </c>
      <c r="B21" s="149" t="s">
        <v>128</v>
      </c>
      <c r="C21" s="192">
        <v>0</v>
      </c>
      <c r="D21" s="192">
        <v>2.0833333333333332E-2</v>
      </c>
      <c r="E21" s="192">
        <v>0</v>
      </c>
      <c r="F21" s="193">
        <f t="shared" si="0"/>
        <v>0.5</v>
      </c>
      <c r="G21" s="333">
        <f t="shared" si="1"/>
        <v>-2.0833333333333332E-2</v>
      </c>
      <c r="H21" s="193">
        <f t="shared" ref="H21:H34" si="12">G21*24</f>
        <v>-0.5</v>
      </c>
      <c r="I21" s="211">
        <f>Sammanställning!$E$16</f>
        <v>8</v>
      </c>
      <c r="J21" s="207">
        <f t="shared" ref="J21:J34" si="13">H21-I21</f>
        <v>-8.5</v>
      </c>
      <c r="K21" s="319">
        <f t="shared" si="5"/>
        <v>0</v>
      </c>
      <c r="L21" s="113" t="str">
        <f t="shared" si="6"/>
        <v>Uppgift saknas</v>
      </c>
      <c r="M21" s="134"/>
      <c r="N21" s="122" t="str">
        <f t="shared" si="4"/>
        <v>starttid saknas</v>
      </c>
      <c r="O21" s="156"/>
      <c r="P21" s="2"/>
      <c r="Q21" s="2"/>
      <c r="R21" s="2"/>
      <c r="S21" s="2"/>
      <c r="T21" s="2"/>
      <c r="U21" s="2"/>
    </row>
    <row r="22" spans="1:21" s="8" customFormat="1" ht="14.25" customHeight="1" x14ac:dyDescent="0.2">
      <c r="A22" s="177">
        <v>44184</v>
      </c>
      <c r="B22" s="149" t="s">
        <v>129</v>
      </c>
      <c r="C22" s="192">
        <v>0</v>
      </c>
      <c r="D22" s="192">
        <v>2.0833333333333332E-2</v>
      </c>
      <c r="E22" s="192">
        <v>0</v>
      </c>
      <c r="F22" s="193">
        <f t="shared" si="0"/>
        <v>0.5</v>
      </c>
      <c r="G22" s="333">
        <f t="shared" si="1"/>
        <v>-2.0833333333333332E-2</v>
      </c>
      <c r="H22" s="193">
        <f t="shared" si="12"/>
        <v>-0.5</v>
      </c>
      <c r="I22" s="211">
        <f>Sammanställning!$E$16</f>
        <v>8</v>
      </c>
      <c r="J22" s="193">
        <f t="shared" si="13"/>
        <v>-8.5</v>
      </c>
      <c r="K22" s="319">
        <f t="shared" si="5"/>
        <v>0</v>
      </c>
      <c r="L22" s="113" t="str">
        <f t="shared" si="6"/>
        <v>Uppgift saknas</v>
      </c>
      <c r="M22" s="134"/>
      <c r="N22" s="122" t="str">
        <f t="shared" si="4"/>
        <v>starttid saknas</v>
      </c>
      <c r="O22" s="2"/>
      <c r="P22" s="2"/>
      <c r="Q22" s="2"/>
      <c r="R22" s="2"/>
      <c r="S22" s="2"/>
      <c r="T22" s="2"/>
      <c r="U22" s="2"/>
    </row>
    <row r="23" spans="1:21" s="9" customFormat="1" ht="14.25" customHeight="1" x14ac:dyDescent="0.2">
      <c r="A23" s="177">
        <v>44185</v>
      </c>
      <c r="B23" s="149" t="s">
        <v>130</v>
      </c>
      <c r="C23" s="192">
        <v>0</v>
      </c>
      <c r="D23" s="192">
        <v>2.0833333333333301E-2</v>
      </c>
      <c r="E23" s="192">
        <v>0</v>
      </c>
      <c r="F23" s="193">
        <f t="shared" si="0"/>
        <v>0.49999999999999922</v>
      </c>
      <c r="G23" s="333">
        <f t="shared" si="1"/>
        <v>-2.0833333333333301E-2</v>
      </c>
      <c r="H23" s="193">
        <f t="shared" si="12"/>
        <v>-0.49999999999999922</v>
      </c>
      <c r="I23" s="211">
        <f>Sammanställning!$E$16</f>
        <v>8</v>
      </c>
      <c r="J23" s="207">
        <f t="shared" si="13"/>
        <v>-8.5</v>
      </c>
      <c r="K23" s="319">
        <f t="shared" si="5"/>
        <v>0</v>
      </c>
      <c r="L23" s="113" t="str">
        <f t="shared" si="6"/>
        <v>Uppgift saknas</v>
      </c>
      <c r="M23" s="134"/>
      <c r="N23" s="122" t="str">
        <f t="shared" si="4"/>
        <v>starttid saknas</v>
      </c>
      <c r="O23" s="156"/>
      <c r="P23" s="122"/>
      <c r="Q23" s="122"/>
      <c r="R23" s="122"/>
      <c r="S23" s="122"/>
      <c r="T23" s="122"/>
      <c r="U23" s="122"/>
    </row>
    <row r="24" spans="1:21" s="9" customFormat="1" ht="14.25" customHeight="1" x14ac:dyDescent="0.2">
      <c r="A24" s="107">
        <v>44186</v>
      </c>
      <c r="B24" s="109" t="s">
        <v>131</v>
      </c>
      <c r="C24" s="103">
        <v>0</v>
      </c>
      <c r="D24" s="103">
        <v>0</v>
      </c>
      <c r="E24" s="103">
        <v>0</v>
      </c>
      <c r="F24" s="104">
        <f t="shared" si="0"/>
        <v>0</v>
      </c>
      <c r="G24" s="332">
        <f t="shared" si="1"/>
        <v>0</v>
      </c>
      <c r="H24" s="104">
        <f t="shared" si="12"/>
        <v>0</v>
      </c>
      <c r="I24" s="211">
        <v>0</v>
      </c>
      <c r="J24" s="104">
        <f t="shared" si="13"/>
        <v>0</v>
      </c>
      <c r="K24" s="319">
        <f t="shared" si="5"/>
        <v>0</v>
      </c>
      <c r="L24" s="113"/>
      <c r="M24" s="134"/>
      <c r="N24" s="122" t="str">
        <f t="shared" si="4"/>
        <v/>
      </c>
      <c r="O24" s="2"/>
      <c r="P24" s="122"/>
      <c r="Q24" s="122"/>
      <c r="R24" s="122"/>
      <c r="S24" s="122"/>
      <c r="T24" s="122"/>
      <c r="U24" s="122"/>
    </row>
    <row r="25" spans="1:21" s="9" customFormat="1" ht="14.25" customHeight="1" x14ac:dyDescent="0.2">
      <c r="A25" s="107">
        <v>44187</v>
      </c>
      <c r="B25" s="109" t="s">
        <v>132</v>
      </c>
      <c r="C25" s="103">
        <v>0</v>
      </c>
      <c r="D25" s="103">
        <v>0</v>
      </c>
      <c r="E25" s="103">
        <v>0</v>
      </c>
      <c r="F25" s="104">
        <f t="shared" si="0"/>
        <v>0</v>
      </c>
      <c r="G25" s="332">
        <f t="shared" si="1"/>
        <v>0</v>
      </c>
      <c r="H25" s="104">
        <f t="shared" si="12"/>
        <v>0</v>
      </c>
      <c r="I25" s="211">
        <v>0</v>
      </c>
      <c r="J25" s="106">
        <f t="shared" si="13"/>
        <v>0</v>
      </c>
      <c r="K25" s="319">
        <f t="shared" si="5"/>
        <v>0</v>
      </c>
      <c r="L25" s="113"/>
      <c r="M25" s="210"/>
      <c r="N25" s="122" t="str">
        <f t="shared" si="4"/>
        <v/>
      </c>
      <c r="O25" s="156"/>
      <c r="P25" s="122"/>
      <c r="Q25" s="122"/>
      <c r="R25" s="122"/>
      <c r="S25" s="122"/>
      <c r="T25" s="122"/>
      <c r="U25" s="122"/>
    </row>
    <row r="26" spans="1:21" s="9" customFormat="1" ht="14.25" customHeight="1" x14ac:dyDescent="0.2">
      <c r="A26" s="359">
        <v>44188</v>
      </c>
      <c r="B26" s="360" t="s">
        <v>133</v>
      </c>
      <c r="C26" s="119">
        <v>0</v>
      </c>
      <c r="D26" s="119">
        <v>0</v>
      </c>
      <c r="E26" s="119">
        <v>0</v>
      </c>
      <c r="F26" s="120">
        <f t="shared" si="0"/>
        <v>0</v>
      </c>
      <c r="G26" s="337">
        <f t="shared" si="1"/>
        <v>0</v>
      </c>
      <c r="H26" s="120">
        <f t="shared" si="12"/>
        <v>0</v>
      </c>
      <c r="I26" s="147">
        <v>0</v>
      </c>
      <c r="J26" s="120">
        <f t="shared" si="13"/>
        <v>0</v>
      </c>
      <c r="K26" s="363">
        <f t="shared" si="5"/>
        <v>0</v>
      </c>
      <c r="L26" s="113"/>
      <c r="M26" s="361" t="s">
        <v>162</v>
      </c>
      <c r="N26" s="122" t="str">
        <f t="shared" si="4"/>
        <v/>
      </c>
      <c r="O26" s="2"/>
      <c r="P26" s="122"/>
      <c r="Q26" s="122"/>
      <c r="R26" s="122"/>
      <c r="S26" s="122"/>
      <c r="T26" s="122"/>
      <c r="U26" s="122"/>
    </row>
    <row r="27" spans="1:21" s="9" customFormat="1" ht="14.25" customHeight="1" x14ac:dyDescent="0.2">
      <c r="A27" s="107">
        <v>44189</v>
      </c>
      <c r="B27" s="109" t="s">
        <v>134</v>
      </c>
      <c r="C27" s="103">
        <v>0</v>
      </c>
      <c r="D27" s="103">
        <v>0</v>
      </c>
      <c r="E27" s="103">
        <v>0</v>
      </c>
      <c r="F27" s="104">
        <f t="shared" si="0"/>
        <v>0</v>
      </c>
      <c r="G27" s="332">
        <f t="shared" si="1"/>
        <v>0</v>
      </c>
      <c r="H27" s="104">
        <f t="shared" si="12"/>
        <v>0</v>
      </c>
      <c r="I27" s="211">
        <v>0</v>
      </c>
      <c r="J27" s="106">
        <f t="shared" si="13"/>
        <v>0</v>
      </c>
      <c r="K27" s="319">
        <f t="shared" si="5"/>
        <v>0</v>
      </c>
      <c r="L27" s="113"/>
      <c r="M27" s="195" t="s">
        <v>24</v>
      </c>
      <c r="N27" s="122" t="str">
        <f t="shared" si="4"/>
        <v/>
      </c>
      <c r="O27" s="156"/>
      <c r="P27" s="122"/>
      <c r="Q27" s="122"/>
      <c r="R27" s="122"/>
      <c r="S27" s="122"/>
      <c r="T27" s="122"/>
      <c r="U27" s="122"/>
    </row>
    <row r="28" spans="1:21" s="8" customFormat="1" ht="14.25" customHeight="1" x14ac:dyDescent="0.2">
      <c r="A28" s="107">
        <v>44190</v>
      </c>
      <c r="B28" s="109" t="s">
        <v>128</v>
      </c>
      <c r="C28" s="103">
        <v>0</v>
      </c>
      <c r="D28" s="103">
        <v>0</v>
      </c>
      <c r="E28" s="103">
        <v>0</v>
      </c>
      <c r="F28" s="104">
        <f t="shared" si="0"/>
        <v>0</v>
      </c>
      <c r="G28" s="332">
        <f t="shared" si="1"/>
        <v>0</v>
      </c>
      <c r="H28" s="104">
        <f t="shared" si="12"/>
        <v>0</v>
      </c>
      <c r="I28" s="211">
        <v>0</v>
      </c>
      <c r="J28" s="104">
        <f t="shared" si="13"/>
        <v>0</v>
      </c>
      <c r="K28" s="319">
        <f t="shared" si="5"/>
        <v>0</v>
      </c>
      <c r="L28" s="113"/>
      <c r="M28" s="202" t="s">
        <v>22</v>
      </c>
      <c r="N28" s="122" t="str">
        <f t="shared" si="4"/>
        <v/>
      </c>
      <c r="O28" s="2"/>
      <c r="P28" s="2"/>
      <c r="Q28" s="2"/>
      <c r="R28" s="2"/>
      <c r="S28" s="2"/>
      <c r="T28" s="2"/>
      <c r="U28" s="2"/>
    </row>
    <row r="29" spans="1:21" s="8" customFormat="1" ht="14.25" customHeight="1" x14ac:dyDescent="0.2">
      <c r="A29" s="107">
        <v>44191</v>
      </c>
      <c r="B29" s="109" t="s">
        <v>129</v>
      </c>
      <c r="C29" s="103">
        <v>0</v>
      </c>
      <c r="D29" s="103">
        <v>0</v>
      </c>
      <c r="E29" s="103">
        <v>0</v>
      </c>
      <c r="F29" s="104">
        <f t="shared" si="0"/>
        <v>0</v>
      </c>
      <c r="G29" s="332">
        <f t="shared" si="1"/>
        <v>0</v>
      </c>
      <c r="H29" s="104">
        <f t="shared" si="12"/>
        <v>0</v>
      </c>
      <c r="I29" s="211">
        <v>0</v>
      </c>
      <c r="J29" s="106">
        <f t="shared" si="13"/>
        <v>0</v>
      </c>
      <c r="K29" s="319">
        <f t="shared" si="5"/>
        <v>0</v>
      </c>
      <c r="L29" s="113"/>
      <c r="M29" s="195" t="s">
        <v>176</v>
      </c>
      <c r="N29" s="122" t="str">
        <f t="shared" si="4"/>
        <v/>
      </c>
      <c r="O29" s="156"/>
      <c r="P29" s="2"/>
      <c r="Q29" s="2"/>
      <c r="R29" s="2"/>
      <c r="S29" s="2"/>
      <c r="T29" s="2"/>
      <c r="U29" s="2"/>
    </row>
    <row r="30" spans="1:21" s="8" customFormat="1" ht="14.25" customHeight="1" x14ac:dyDescent="0.2">
      <c r="A30" s="359">
        <v>44192</v>
      </c>
      <c r="B30" s="360" t="s">
        <v>130</v>
      </c>
      <c r="C30" s="119">
        <v>0</v>
      </c>
      <c r="D30" s="119">
        <v>0</v>
      </c>
      <c r="E30" s="119">
        <v>0</v>
      </c>
      <c r="F30" s="120">
        <f t="shared" si="0"/>
        <v>0</v>
      </c>
      <c r="G30" s="337">
        <f t="shared" si="1"/>
        <v>0</v>
      </c>
      <c r="H30" s="120">
        <f t="shared" si="12"/>
        <v>0</v>
      </c>
      <c r="I30" s="147">
        <f>Sammanställning!$E$16</f>
        <v>8</v>
      </c>
      <c r="J30" s="120">
        <v>0</v>
      </c>
      <c r="K30" s="292">
        <f t="shared" si="5"/>
        <v>0</v>
      </c>
      <c r="L30" s="358"/>
      <c r="M30" s="361" t="s">
        <v>162</v>
      </c>
      <c r="N30" s="122"/>
      <c r="O30" s="2"/>
      <c r="P30" s="2"/>
      <c r="Q30" s="2"/>
      <c r="R30" s="2"/>
      <c r="S30" s="2"/>
      <c r="T30" s="2"/>
      <c r="U30" s="2"/>
    </row>
    <row r="31" spans="1:21" s="8" customFormat="1" ht="14.25" customHeight="1" x14ac:dyDescent="0.2">
      <c r="A31" s="107">
        <v>44193</v>
      </c>
      <c r="B31" s="109" t="s">
        <v>131</v>
      </c>
      <c r="C31" s="103">
        <v>0</v>
      </c>
      <c r="D31" s="103">
        <v>0</v>
      </c>
      <c r="E31" s="103">
        <v>0</v>
      </c>
      <c r="F31" s="104">
        <f t="shared" si="0"/>
        <v>0</v>
      </c>
      <c r="G31" s="332">
        <f t="shared" si="1"/>
        <v>0</v>
      </c>
      <c r="H31" s="104">
        <f t="shared" si="12"/>
        <v>0</v>
      </c>
      <c r="I31" s="211">
        <v>0</v>
      </c>
      <c r="J31" s="106">
        <f t="shared" si="13"/>
        <v>0</v>
      </c>
      <c r="K31" s="319">
        <f t="shared" si="5"/>
        <v>0</v>
      </c>
      <c r="L31" s="113"/>
      <c r="M31" s="134"/>
      <c r="N31" s="122" t="str">
        <f t="shared" si="4"/>
        <v/>
      </c>
      <c r="O31" s="156"/>
      <c r="P31" s="2"/>
      <c r="Q31" s="2"/>
      <c r="R31" s="2"/>
      <c r="S31" s="2"/>
      <c r="T31" s="2"/>
      <c r="U31" s="2"/>
    </row>
    <row r="32" spans="1:21" s="8" customFormat="1" ht="14.25" customHeight="1" x14ac:dyDescent="0.2">
      <c r="A32" s="107">
        <v>44194</v>
      </c>
      <c r="B32" s="109" t="s">
        <v>132</v>
      </c>
      <c r="C32" s="103">
        <v>0</v>
      </c>
      <c r="D32" s="103">
        <v>0</v>
      </c>
      <c r="E32" s="103">
        <v>0</v>
      </c>
      <c r="F32" s="104">
        <f t="shared" si="0"/>
        <v>0</v>
      </c>
      <c r="G32" s="332">
        <f t="shared" si="1"/>
        <v>0</v>
      </c>
      <c r="H32" s="104">
        <f t="shared" si="12"/>
        <v>0</v>
      </c>
      <c r="I32" s="211">
        <v>0</v>
      </c>
      <c r="J32" s="104">
        <f t="shared" si="13"/>
        <v>0</v>
      </c>
      <c r="K32" s="319">
        <f t="shared" si="5"/>
        <v>0</v>
      </c>
      <c r="L32" s="113"/>
      <c r="M32" s="151"/>
      <c r="N32" s="122" t="str">
        <f t="shared" si="4"/>
        <v/>
      </c>
      <c r="O32" s="2"/>
      <c r="P32" s="2"/>
      <c r="Q32" s="2"/>
      <c r="R32" s="2"/>
      <c r="S32" s="2"/>
      <c r="T32" s="2"/>
      <c r="U32" s="2"/>
    </row>
    <row r="33" spans="1:21" s="8" customFormat="1" ht="14.25" customHeight="1" x14ac:dyDescent="0.2">
      <c r="A33" s="359">
        <v>44195</v>
      </c>
      <c r="B33" s="360" t="s">
        <v>133</v>
      </c>
      <c r="C33" s="119">
        <v>0</v>
      </c>
      <c r="D33" s="119">
        <v>0</v>
      </c>
      <c r="E33" s="119">
        <v>0</v>
      </c>
      <c r="F33" s="120">
        <f t="shared" si="0"/>
        <v>0</v>
      </c>
      <c r="G33" s="337">
        <f t="shared" si="1"/>
        <v>0</v>
      </c>
      <c r="H33" s="120">
        <f t="shared" si="12"/>
        <v>0</v>
      </c>
      <c r="I33" s="147">
        <v>0</v>
      </c>
      <c r="J33" s="120">
        <f t="shared" si="13"/>
        <v>0</v>
      </c>
      <c r="K33" s="292">
        <f t="shared" si="5"/>
        <v>0</v>
      </c>
      <c r="L33" s="362"/>
      <c r="M33" s="361" t="s">
        <v>162</v>
      </c>
      <c r="N33" s="122" t="str">
        <f t="shared" si="4"/>
        <v/>
      </c>
      <c r="O33" s="2"/>
      <c r="P33" s="2"/>
      <c r="Q33" s="2"/>
      <c r="R33" s="2"/>
      <c r="S33" s="2"/>
      <c r="T33" s="2"/>
      <c r="U33" s="2"/>
    </row>
    <row r="34" spans="1:21" s="8" customFormat="1" ht="14.25" customHeight="1" thickBot="1" x14ac:dyDescent="0.25">
      <c r="A34" s="276">
        <v>44196</v>
      </c>
      <c r="B34" s="109" t="s">
        <v>134</v>
      </c>
      <c r="C34" s="249">
        <v>0</v>
      </c>
      <c r="D34" s="249">
        <v>0</v>
      </c>
      <c r="E34" s="249">
        <v>0</v>
      </c>
      <c r="F34" s="104">
        <f t="shared" si="0"/>
        <v>0</v>
      </c>
      <c r="G34" s="332">
        <f t="shared" si="1"/>
        <v>0</v>
      </c>
      <c r="H34" s="251">
        <f t="shared" si="12"/>
        <v>0</v>
      </c>
      <c r="I34" s="105">
        <v>0</v>
      </c>
      <c r="J34" s="277">
        <f t="shared" si="13"/>
        <v>0</v>
      </c>
      <c r="K34" s="319">
        <f t="shared" si="5"/>
        <v>0</v>
      </c>
      <c r="L34" s="113"/>
      <c r="M34" s="278" t="s">
        <v>23</v>
      </c>
      <c r="N34" s="122" t="str">
        <f t="shared" si="4"/>
        <v/>
      </c>
      <c r="O34" s="156"/>
      <c r="P34" s="2"/>
      <c r="Q34" s="2"/>
      <c r="R34" s="2"/>
      <c r="S34" s="2"/>
      <c r="T34" s="2"/>
      <c r="U34" s="2"/>
    </row>
    <row r="35" spans="1:21" ht="14.25" customHeight="1" x14ac:dyDescent="0.2">
      <c r="A35" s="247" t="s">
        <v>6</v>
      </c>
      <c r="B35" s="274"/>
      <c r="C35" s="275"/>
      <c r="D35" s="275"/>
      <c r="E35" s="275"/>
      <c r="F35" s="275"/>
      <c r="G35" s="27"/>
      <c r="H35" s="275"/>
      <c r="I35" s="275"/>
      <c r="J35" s="275"/>
      <c r="K35" s="160">
        <f>K34</f>
        <v>0</v>
      </c>
      <c r="L35" s="27"/>
      <c r="M35" s="194"/>
    </row>
    <row r="36" spans="1:21" s="7" customFormat="1" ht="14.25" customHeight="1" x14ac:dyDescent="0.2">
      <c r="A36" s="399"/>
      <c r="B36" s="400"/>
      <c r="C36" s="400"/>
      <c r="D36" s="400"/>
      <c r="E36" s="400"/>
      <c r="F36" s="400"/>
      <c r="G36" s="400"/>
      <c r="H36" s="400"/>
      <c r="I36" s="400"/>
      <c r="J36" s="401"/>
      <c r="K36" s="125"/>
      <c r="L36" s="402"/>
      <c r="M36" s="403"/>
      <c r="O36" s="153"/>
      <c r="P36" s="153"/>
      <c r="Q36" s="153"/>
      <c r="R36" s="153"/>
      <c r="S36" s="153"/>
      <c r="T36" s="153"/>
      <c r="U36" s="153"/>
    </row>
    <row r="37" spans="1:21" ht="14.25" customHeight="1" x14ac:dyDescent="0.2">
      <c r="A37" s="23"/>
      <c r="B37" s="24"/>
      <c r="C37" s="25"/>
      <c r="D37" s="25"/>
      <c r="E37" s="25"/>
      <c r="F37" s="25"/>
      <c r="G37" s="24"/>
      <c r="H37" s="25"/>
      <c r="I37" s="25"/>
      <c r="J37" s="26"/>
      <c r="K37" s="126"/>
      <c r="L37" s="27"/>
      <c r="M37" s="194"/>
    </row>
    <row r="38" spans="1:21" ht="14.25" customHeight="1" thickBot="1" x14ac:dyDescent="0.25">
      <c r="A38" s="166" t="s">
        <v>7</v>
      </c>
      <c r="B38" s="163"/>
      <c r="C38" s="164"/>
      <c r="D38" s="164"/>
      <c r="E38" s="164"/>
      <c r="F38" s="164"/>
      <c r="G38" s="163"/>
      <c r="H38" s="164"/>
      <c r="I38" s="164"/>
      <c r="J38" s="164"/>
      <c r="K38" s="165" t="s">
        <v>158</v>
      </c>
      <c r="L38" s="28"/>
      <c r="M38" s="196"/>
    </row>
  </sheetData>
  <mergeCells count="3">
    <mergeCell ref="A1:D1"/>
    <mergeCell ref="A36:J36"/>
    <mergeCell ref="L36:M36"/>
  </mergeCells>
  <phoneticPr fontId="0" type="noConversion"/>
  <printOptions gridLines="1"/>
  <pageMargins left="0.59055118110236227" right="0.39370078740157483" top="0.98425196850393704" bottom="0.98425196850393704" header="0.51181102362204722" footer="0.51181102362204722"/>
  <pageSetup paperSize="9" orientation="portrait" horizontalDpi="4294967292" verticalDpi="4294967292" r:id="rId1"/>
  <headerFooter alignWithMargins="0">
    <oddHeader>&amp;LFlextid&amp;C&amp;A</oddHeader>
    <oddFooter>&amp;L&amp;D &amp;T&amp;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126"/>
  <sheetViews>
    <sheetView zoomScaleNormal="100" workbookViewId="0">
      <selection activeCell="O35" sqref="O35"/>
    </sheetView>
  </sheetViews>
  <sheetFormatPr defaultColWidth="8.7109375" defaultRowHeight="12.75" x14ac:dyDescent="0.2"/>
  <sheetData>
    <row r="1" spans="1:11" ht="15.75" x14ac:dyDescent="0.25">
      <c r="A1" s="35" t="s">
        <v>33</v>
      </c>
      <c r="B1" s="12"/>
      <c r="C1" s="12"/>
      <c r="D1" s="12"/>
      <c r="E1" s="12"/>
      <c r="F1" s="12"/>
      <c r="G1" s="12"/>
      <c r="H1" s="12"/>
      <c r="I1" s="12"/>
      <c r="J1" s="12"/>
      <c r="K1" s="13"/>
    </row>
    <row r="2" spans="1:11" ht="15.75" x14ac:dyDescent="0.25">
      <c r="A2" s="36" t="s">
        <v>34</v>
      </c>
      <c r="B2" s="11"/>
      <c r="C2" s="11"/>
      <c r="D2" s="11"/>
      <c r="E2" s="11"/>
      <c r="F2" s="11"/>
      <c r="G2" s="11"/>
      <c r="H2" s="11"/>
      <c r="I2" s="11"/>
      <c r="J2" s="11"/>
      <c r="K2" s="14"/>
    </row>
    <row r="3" spans="1:11" ht="15.75" x14ac:dyDescent="0.25">
      <c r="A3" s="37"/>
      <c r="B3" s="11"/>
      <c r="C3" s="11"/>
      <c r="D3" s="11"/>
      <c r="E3" s="11"/>
      <c r="F3" s="11"/>
      <c r="G3" s="11"/>
      <c r="H3" s="11"/>
      <c r="I3" s="11"/>
      <c r="J3" s="11"/>
      <c r="K3" s="14"/>
    </row>
    <row r="4" spans="1:11" ht="15.75" x14ac:dyDescent="0.25">
      <c r="A4" s="38"/>
      <c r="B4" s="11"/>
      <c r="C4" s="11"/>
      <c r="D4" s="11"/>
      <c r="E4" s="11"/>
      <c r="F4" s="11"/>
      <c r="G4" s="11"/>
      <c r="H4" s="11"/>
      <c r="I4" s="11"/>
      <c r="J4" s="11"/>
      <c r="K4" s="14"/>
    </row>
    <row r="5" spans="1:11" ht="15.75" x14ac:dyDescent="0.25">
      <c r="A5" s="38" t="s">
        <v>35</v>
      </c>
      <c r="B5" s="11"/>
      <c r="C5" s="11"/>
      <c r="D5" s="11"/>
      <c r="E5" s="11"/>
      <c r="F5" s="11"/>
      <c r="G5" s="11"/>
      <c r="H5" s="11"/>
      <c r="I5" s="11"/>
      <c r="J5" s="11"/>
      <c r="K5" s="14"/>
    </row>
    <row r="6" spans="1:11" ht="15.75" x14ac:dyDescent="0.25">
      <c r="A6" s="39" t="s">
        <v>36</v>
      </c>
      <c r="B6" s="11"/>
      <c r="C6" s="11"/>
      <c r="D6" s="11"/>
      <c r="E6" s="11"/>
      <c r="F6" s="11"/>
      <c r="G6" s="11"/>
      <c r="H6" s="11"/>
      <c r="I6" s="11"/>
      <c r="J6" s="11"/>
      <c r="K6" s="14"/>
    </row>
    <row r="7" spans="1:11" ht="15.75" x14ac:dyDescent="0.25">
      <c r="A7" s="39" t="s">
        <v>37</v>
      </c>
      <c r="B7" s="11"/>
      <c r="C7" s="11"/>
      <c r="D7" s="11"/>
      <c r="E7" s="11"/>
      <c r="F7" s="11"/>
      <c r="G7" s="11"/>
      <c r="H7" s="11"/>
      <c r="I7" s="11"/>
      <c r="J7" s="11"/>
      <c r="K7" s="14"/>
    </row>
    <row r="8" spans="1:11" ht="15.75" x14ac:dyDescent="0.25">
      <c r="A8" s="39"/>
      <c r="B8" s="11"/>
      <c r="C8" s="11"/>
      <c r="D8" s="11"/>
      <c r="E8" s="11"/>
      <c r="F8" s="11"/>
      <c r="G8" s="11"/>
      <c r="H8" s="11"/>
      <c r="I8" s="11"/>
      <c r="J8" s="11"/>
      <c r="K8" s="14"/>
    </row>
    <row r="9" spans="1:11" ht="15.75" x14ac:dyDescent="0.25">
      <c r="A9" s="39" t="s">
        <v>65</v>
      </c>
      <c r="B9" s="11"/>
      <c r="C9" s="11"/>
      <c r="D9" s="11"/>
      <c r="E9" s="11"/>
      <c r="F9" s="11"/>
      <c r="G9" s="11"/>
      <c r="H9" s="11"/>
      <c r="I9" s="11"/>
      <c r="J9" s="11"/>
      <c r="K9" s="14"/>
    </row>
    <row r="10" spans="1:11" ht="15.75" x14ac:dyDescent="0.25">
      <c r="A10" s="39" t="s">
        <v>66</v>
      </c>
      <c r="B10" s="11"/>
      <c r="C10" s="11"/>
      <c r="D10" s="11"/>
      <c r="E10" s="11"/>
      <c r="F10" s="11"/>
      <c r="G10" s="11"/>
      <c r="H10" s="11"/>
      <c r="I10" s="11"/>
      <c r="J10" s="11"/>
      <c r="K10" s="14"/>
    </row>
    <row r="11" spans="1:11" ht="15.75" x14ac:dyDescent="0.25">
      <c r="A11" s="39" t="s">
        <v>38</v>
      </c>
      <c r="B11" s="11"/>
      <c r="C11" s="11"/>
      <c r="D11" s="11"/>
      <c r="E11" s="11"/>
      <c r="F11" s="11"/>
      <c r="G11" s="11"/>
      <c r="H11" s="11"/>
      <c r="I11" s="11"/>
      <c r="J11" s="11"/>
      <c r="K11" s="14"/>
    </row>
    <row r="12" spans="1:11" ht="15.75" x14ac:dyDescent="0.25">
      <c r="A12" s="39"/>
      <c r="B12" s="11"/>
      <c r="C12" s="11"/>
      <c r="D12" s="11"/>
      <c r="E12" s="11"/>
      <c r="F12" s="11"/>
      <c r="G12" s="11"/>
      <c r="H12" s="11"/>
      <c r="I12" s="11"/>
      <c r="J12" s="11"/>
      <c r="K12" s="14"/>
    </row>
    <row r="13" spans="1:11" ht="15.75" x14ac:dyDescent="0.25">
      <c r="A13" s="39" t="s">
        <v>39</v>
      </c>
      <c r="B13" s="11"/>
      <c r="C13" s="11"/>
      <c r="D13" s="11"/>
      <c r="E13" s="11"/>
      <c r="F13" s="11"/>
      <c r="G13" s="11"/>
      <c r="H13" s="11"/>
      <c r="I13" s="11"/>
      <c r="J13" s="11"/>
      <c r="K13" s="14"/>
    </row>
    <row r="14" spans="1:11" ht="15.75" x14ac:dyDescent="0.25">
      <c r="A14" s="39"/>
      <c r="B14" s="11"/>
      <c r="C14" s="11"/>
      <c r="D14" s="11"/>
      <c r="E14" s="11"/>
      <c r="F14" s="11"/>
      <c r="G14" s="11"/>
      <c r="H14" s="11"/>
      <c r="I14" s="11"/>
      <c r="J14" s="11"/>
      <c r="K14" s="14"/>
    </row>
    <row r="15" spans="1:11" ht="15.75" x14ac:dyDescent="0.25">
      <c r="A15" s="40"/>
      <c r="B15" s="46" t="s">
        <v>125</v>
      </c>
      <c r="C15" s="11"/>
      <c r="D15" s="11"/>
      <c r="E15" s="11"/>
      <c r="F15" s="11"/>
      <c r="G15" s="11"/>
      <c r="H15" s="11"/>
      <c r="I15" s="11"/>
      <c r="J15" s="11"/>
      <c r="K15" s="14"/>
    </row>
    <row r="16" spans="1:11" ht="15.75" x14ac:dyDescent="0.25">
      <c r="A16" s="39" t="s">
        <v>67</v>
      </c>
      <c r="B16" s="11"/>
      <c r="C16" s="11"/>
      <c r="D16" s="11"/>
      <c r="E16" s="11"/>
      <c r="F16" s="11"/>
      <c r="G16" s="11"/>
      <c r="H16" s="11"/>
      <c r="I16" s="11"/>
      <c r="J16" s="11"/>
      <c r="K16" s="14"/>
    </row>
    <row r="17" spans="1:19" ht="15.75" x14ac:dyDescent="0.25">
      <c r="A17" s="39" t="s">
        <v>68</v>
      </c>
      <c r="B17" s="11"/>
      <c r="C17" s="11"/>
      <c r="D17" s="11"/>
      <c r="E17" s="11"/>
      <c r="F17" s="11"/>
      <c r="G17" s="11"/>
      <c r="H17" s="11"/>
      <c r="I17" s="11"/>
      <c r="J17" s="11"/>
      <c r="K17" s="14"/>
    </row>
    <row r="18" spans="1:19" ht="15.75" x14ac:dyDescent="0.25">
      <c r="A18" s="39" t="s">
        <v>40</v>
      </c>
      <c r="B18" s="11"/>
      <c r="C18" s="11"/>
      <c r="D18" s="11"/>
      <c r="E18" s="11"/>
      <c r="F18" s="11"/>
      <c r="G18" s="11"/>
      <c r="H18" s="11"/>
      <c r="I18" s="11"/>
      <c r="J18" s="11"/>
      <c r="K18" s="14"/>
      <c r="S18" t="s">
        <v>135</v>
      </c>
    </row>
    <row r="19" spans="1:19" ht="15.75" x14ac:dyDescent="0.25">
      <c r="A19" s="39"/>
      <c r="B19" s="11"/>
      <c r="C19" s="11"/>
      <c r="D19" s="11"/>
      <c r="E19" s="11"/>
      <c r="F19" s="11"/>
      <c r="G19" s="11"/>
      <c r="H19" s="11"/>
      <c r="I19" s="11"/>
      <c r="J19" s="11"/>
      <c r="K19" s="14"/>
    </row>
    <row r="20" spans="1:19" ht="15.75" x14ac:dyDescent="0.25">
      <c r="A20" s="39" t="s">
        <v>69</v>
      </c>
      <c r="B20" s="11"/>
      <c r="C20" s="11"/>
      <c r="D20" s="11"/>
      <c r="E20" s="11"/>
      <c r="F20" s="11"/>
      <c r="G20" s="11"/>
      <c r="H20" s="11"/>
      <c r="I20" s="11"/>
      <c r="J20" s="11"/>
      <c r="K20" s="14"/>
    </row>
    <row r="21" spans="1:19" ht="15.75" x14ac:dyDescent="0.25">
      <c r="A21" s="39" t="s">
        <v>70</v>
      </c>
      <c r="B21" s="11"/>
      <c r="C21" s="11"/>
      <c r="D21" s="11"/>
      <c r="E21" s="11"/>
      <c r="F21" s="11"/>
      <c r="G21" s="11"/>
      <c r="H21" s="11"/>
      <c r="I21" s="11"/>
      <c r="J21" s="11"/>
      <c r="K21" s="14"/>
    </row>
    <row r="22" spans="1:19" ht="15.75" x14ac:dyDescent="0.25">
      <c r="A22" s="39"/>
      <c r="B22" s="11"/>
      <c r="C22" s="11"/>
      <c r="D22" s="11"/>
      <c r="E22" s="11"/>
      <c r="F22" s="11"/>
      <c r="G22" s="11"/>
      <c r="H22" s="11"/>
      <c r="I22" s="11"/>
      <c r="J22" s="11"/>
      <c r="K22" s="14"/>
    </row>
    <row r="23" spans="1:19" ht="15.75" x14ac:dyDescent="0.25">
      <c r="A23" s="39" t="s">
        <v>71</v>
      </c>
      <c r="B23" s="11"/>
      <c r="C23" s="11"/>
      <c r="D23" s="11"/>
      <c r="E23" s="11"/>
      <c r="F23" s="11"/>
      <c r="G23" s="11"/>
      <c r="H23" s="11"/>
      <c r="I23" s="11"/>
      <c r="J23" s="11"/>
      <c r="K23" s="14"/>
    </row>
    <row r="24" spans="1:19" ht="15.75" x14ac:dyDescent="0.25">
      <c r="A24" s="39" t="s">
        <v>72</v>
      </c>
      <c r="B24" s="11"/>
      <c r="C24" s="11"/>
      <c r="D24" s="11"/>
      <c r="E24" s="11"/>
      <c r="F24" s="11"/>
      <c r="G24" s="11"/>
      <c r="H24" s="11"/>
      <c r="I24" s="11"/>
      <c r="J24" s="11"/>
      <c r="K24" s="14"/>
    </row>
    <row r="25" spans="1:19" ht="15.75" x14ac:dyDescent="0.25">
      <c r="A25" s="39"/>
      <c r="B25" s="11"/>
      <c r="C25" s="11"/>
      <c r="D25" s="11"/>
      <c r="E25" s="11"/>
      <c r="F25" s="11"/>
      <c r="G25" s="11"/>
      <c r="H25" s="11"/>
      <c r="I25" s="11"/>
      <c r="J25" s="11"/>
      <c r="K25" s="14"/>
    </row>
    <row r="26" spans="1:19" ht="15.75" x14ac:dyDescent="0.25">
      <c r="A26" s="39" t="s">
        <v>73</v>
      </c>
      <c r="B26" s="11"/>
      <c r="C26" s="11"/>
      <c r="D26" s="11"/>
      <c r="E26" s="11"/>
      <c r="F26" s="11"/>
      <c r="G26" s="11"/>
      <c r="H26" s="11"/>
      <c r="I26" s="11"/>
      <c r="J26" s="11"/>
      <c r="K26" s="14"/>
    </row>
    <row r="27" spans="1:19" ht="15.75" x14ac:dyDescent="0.25">
      <c r="A27" s="39" t="s">
        <v>74</v>
      </c>
      <c r="B27" s="11"/>
      <c r="C27" s="11"/>
      <c r="D27" s="11"/>
      <c r="E27" s="11"/>
      <c r="F27" s="11"/>
      <c r="G27" s="11"/>
      <c r="H27" s="11"/>
      <c r="I27" s="11"/>
      <c r="J27" s="11"/>
      <c r="K27" s="14"/>
    </row>
    <row r="28" spans="1:19" ht="15.75" x14ac:dyDescent="0.25">
      <c r="A28" s="39" t="s">
        <v>75</v>
      </c>
      <c r="B28" s="41"/>
      <c r="C28" s="11"/>
      <c r="D28" s="11"/>
      <c r="E28" s="11"/>
      <c r="F28" s="11"/>
      <c r="G28" s="11"/>
      <c r="H28" s="11"/>
      <c r="I28" s="11"/>
      <c r="J28" s="11"/>
      <c r="K28" s="14"/>
    </row>
    <row r="29" spans="1:19" ht="15.75" x14ac:dyDescent="0.25">
      <c r="A29" s="39"/>
      <c r="B29" s="41"/>
      <c r="C29" s="11"/>
      <c r="D29" s="11"/>
      <c r="E29" s="11"/>
      <c r="F29" s="11"/>
      <c r="G29" s="11"/>
      <c r="H29" s="11"/>
      <c r="I29" s="11"/>
      <c r="J29" s="11"/>
      <c r="K29" s="14"/>
    </row>
    <row r="30" spans="1:19" ht="15.75" x14ac:dyDescent="0.25">
      <c r="A30" s="39" t="s">
        <v>76</v>
      </c>
      <c r="B30" s="41"/>
      <c r="C30" s="11"/>
      <c r="D30" s="11"/>
      <c r="E30" s="11"/>
      <c r="F30" s="11"/>
      <c r="G30" s="11"/>
      <c r="H30" s="11"/>
      <c r="I30" s="11"/>
      <c r="J30" s="11"/>
      <c r="K30" s="14"/>
    </row>
    <row r="31" spans="1:19" ht="15.75" x14ac:dyDescent="0.25">
      <c r="A31" s="39" t="s">
        <v>77</v>
      </c>
      <c r="B31" s="41"/>
      <c r="C31" s="11"/>
      <c r="D31" s="11"/>
      <c r="E31" s="11"/>
      <c r="F31" s="11"/>
      <c r="G31" s="11"/>
      <c r="H31" s="11"/>
      <c r="I31" s="11"/>
      <c r="J31" s="11"/>
      <c r="K31" s="14"/>
    </row>
    <row r="32" spans="1:19" ht="15.75" x14ac:dyDescent="0.25">
      <c r="A32" s="39" t="s">
        <v>78</v>
      </c>
      <c r="B32" s="41"/>
      <c r="C32" s="11"/>
      <c r="D32" s="11"/>
      <c r="E32" s="11"/>
      <c r="F32" s="11"/>
      <c r="G32" s="11"/>
      <c r="H32" s="11"/>
      <c r="I32" s="11"/>
      <c r="J32" s="11"/>
      <c r="K32" s="14"/>
    </row>
    <row r="33" spans="1:11" ht="15.75" x14ac:dyDescent="0.25">
      <c r="A33" s="39"/>
      <c r="B33" s="41"/>
      <c r="C33" s="11"/>
      <c r="D33" s="11"/>
      <c r="E33" s="11"/>
      <c r="F33" s="11"/>
      <c r="G33" s="11"/>
      <c r="H33" s="11"/>
      <c r="I33" s="11"/>
      <c r="J33" s="11"/>
      <c r="K33" s="14"/>
    </row>
    <row r="34" spans="1:11" ht="15.75" x14ac:dyDescent="0.25">
      <c r="A34" s="40"/>
      <c r="B34" s="46" t="s">
        <v>126</v>
      </c>
      <c r="C34" s="11"/>
      <c r="D34" s="11"/>
      <c r="E34" s="11"/>
      <c r="F34" s="11"/>
      <c r="G34" s="11"/>
      <c r="H34" s="11"/>
      <c r="I34" s="11"/>
      <c r="J34" s="11"/>
      <c r="K34" s="14"/>
    </row>
    <row r="35" spans="1:11" ht="15.75" x14ac:dyDescent="0.25">
      <c r="A35" s="39"/>
      <c r="B35" s="11"/>
      <c r="C35" s="11"/>
      <c r="D35" s="11"/>
      <c r="E35" s="11"/>
      <c r="F35" s="11"/>
      <c r="G35" s="11"/>
      <c r="H35" s="11"/>
      <c r="I35" s="11"/>
      <c r="J35" s="11"/>
      <c r="K35" s="14"/>
    </row>
    <row r="36" spans="1:11" ht="15.75" x14ac:dyDescent="0.25">
      <c r="A36" s="38" t="s">
        <v>41</v>
      </c>
      <c r="B36" s="11"/>
      <c r="C36" s="11"/>
      <c r="D36" s="11"/>
      <c r="E36" s="11"/>
      <c r="F36" s="11"/>
      <c r="G36" s="11"/>
      <c r="H36" s="11"/>
      <c r="I36" s="11"/>
      <c r="J36" s="11"/>
      <c r="K36" s="14"/>
    </row>
    <row r="37" spans="1:11" ht="15.75" x14ac:dyDescent="0.25">
      <c r="A37" s="39" t="s">
        <v>42</v>
      </c>
      <c r="B37" s="11"/>
      <c r="C37" s="11"/>
      <c r="D37" s="11"/>
      <c r="E37" s="11"/>
      <c r="F37" s="11"/>
      <c r="G37" s="11"/>
      <c r="H37" s="11"/>
      <c r="I37" s="11"/>
      <c r="J37" s="11"/>
      <c r="K37" s="14"/>
    </row>
    <row r="38" spans="1:11" ht="15.75" x14ac:dyDescent="0.25">
      <c r="A38" s="38" t="s">
        <v>43</v>
      </c>
      <c r="B38" s="11"/>
      <c r="C38" s="11"/>
      <c r="D38" s="11"/>
      <c r="E38" s="11"/>
      <c r="F38" s="11"/>
      <c r="G38" s="11"/>
      <c r="H38" s="11"/>
      <c r="I38" s="11"/>
      <c r="J38" s="11"/>
      <c r="K38" s="14"/>
    </row>
    <row r="39" spans="1:11" ht="15.75" x14ac:dyDescent="0.25">
      <c r="A39" s="39" t="s">
        <v>44</v>
      </c>
      <c r="B39" s="11"/>
      <c r="C39" s="11"/>
      <c r="D39" s="11"/>
      <c r="E39" s="11"/>
      <c r="F39" s="11"/>
      <c r="G39" s="11"/>
      <c r="H39" s="11"/>
      <c r="I39" s="11"/>
      <c r="J39" s="11"/>
      <c r="K39" s="14"/>
    </row>
    <row r="40" spans="1:11" ht="15.75" x14ac:dyDescent="0.25">
      <c r="A40" s="38" t="s">
        <v>45</v>
      </c>
      <c r="B40" s="11"/>
      <c r="C40" s="11"/>
      <c r="D40" s="11"/>
      <c r="E40" s="11"/>
      <c r="F40" s="11"/>
      <c r="G40" s="11"/>
      <c r="H40" s="11"/>
      <c r="I40" s="11"/>
      <c r="J40" s="11"/>
      <c r="K40" s="14"/>
    </row>
    <row r="41" spans="1:11" ht="15.75" x14ac:dyDescent="0.25">
      <c r="A41" s="39" t="s">
        <v>46</v>
      </c>
      <c r="B41" s="41"/>
      <c r="C41" s="11"/>
      <c r="D41" s="11"/>
      <c r="E41" s="11"/>
      <c r="F41" s="11"/>
      <c r="G41" s="11"/>
      <c r="H41" s="11"/>
      <c r="I41" s="11"/>
      <c r="J41" s="11"/>
      <c r="K41" s="14"/>
    </row>
    <row r="42" spans="1:11" ht="15.75" x14ac:dyDescent="0.25">
      <c r="A42" s="39" t="s">
        <v>47</v>
      </c>
      <c r="B42" s="11"/>
      <c r="C42" s="11"/>
      <c r="D42" s="11"/>
      <c r="E42" s="11"/>
      <c r="F42" s="11"/>
      <c r="G42" s="11"/>
      <c r="H42" s="11"/>
      <c r="I42" s="11"/>
      <c r="J42" s="11"/>
      <c r="K42" s="14"/>
    </row>
    <row r="43" spans="1:11" ht="15.75" x14ac:dyDescent="0.25">
      <c r="A43" s="38" t="s">
        <v>48</v>
      </c>
      <c r="B43" s="41"/>
      <c r="C43" s="11"/>
      <c r="D43" s="11"/>
      <c r="E43" s="11"/>
      <c r="F43" s="11"/>
      <c r="G43" s="11"/>
      <c r="H43" s="11"/>
      <c r="I43" s="11"/>
      <c r="J43" s="11"/>
      <c r="K43" s="14"/>
    </row>
    <row r="44" spans="1:11" ht="15.75" x14ac:dyDescent="0.25">
      <c r="A44" s="39" t="s">
        <v>42</v>
      </c>
      <c r="B44" s="41"/>
      <c r="C44" s="11"/>
      <c r="D44" s="11"/>
      <c r="E44" s="11"/>
      <c r="F44" s="11"/>
      <c r="G44" s="11"/>
      <c r="H44" s="11"/>
      <c r="I44" s="11"/>
      <c r="J44" s="11"/>
      <c r="K44" s="14"/>
    </row>
    <row r="45" spans="1:11" ht="15.75" x14ac:dyDescent="0.25">
      <c r="A45" s="38" t="s">
        <v>49</v>
      </c>
      <c r="B45" s="11"/>
      <c r="C45" s="11"/>
      <c r="D45" s="11"/>
      <c r="E45" s="11"/>
      <c r="F45" s="11"/>
      <c r="G45" s="11"/>
      <c r="H45" s="11"/>
      <c r="I45" s="11"/>
      <c r="J45" s="11"/>
      <c r="K45" s="14"/>
    </row>
    <row r="46" spans="1:11" ht="15.75" x14ac:dyDescent="0.25">
      <c r="A46" s="39" t="s">
        <v>42</v>
      </c>
      <c r="B46" s="41"/>
      <c r="C46" s="11"/>
      <c r="D46" s="11"/>
      <c r="E46" s="11"/>
      <c r="F46" s="11"/>
      <c r="G46" s="11"/>
      <c r="H46" s="11"/>
      <c r="I46" s="11"/>
      <c r="J46" s="11"/>
      <c r="K46" s="14"/>
    </row>
    <row r="47" spans="1:11" ht="15.75" x14ac:dyDescent="0.25">
      <c r="A47" s="39"/>
      <c r="B47" s="11"/>
      <c r="C47" s="11"/>
      <c r="D47" s="11"/>
      <c r="E47" s="11"/>
      <c r="F47" s="11"/>
      <c r="G47" s="11"/>
      <c r="H47" s="11"/>
      <c r="I47" s="11"/>
      <c r="J47" s="11"/>
      <c r="K47" s="14"/>
    </row>
    <row r="48" spans="1:11" ht="15.75" x14ac:dyDescent="0.25">
      <c r="A48" s="47" t="s">
        <v>50</v>
      </c>
      <c r="B48" s="46"/>
      <c r="C48" s="11"/>
      <c r="D48" s="11"/>
      <c r="E48" s="11"/>
      <c r="F48" s="11"/>
      <c r="G48" s="11"/>
      <c r="H48" s="11"/>
      <c r="I48" s="11"/>
      <c r="J48" s="11"/>
      <c r="K48" s="14"/>
    </row>
    <row r="49" spans="1:11" ht="15.75" x14ac:dyDescent="0.25">
      <c r="A49" s="39" t="s">
        <v>51</v>
      </c>
      <c r="B49" s="11"/>
      <c r="C49" s="11"/>
      <c r="D49" s="11"/>
      <c r="E49" s="11"/>
      <c r="F49" s="11"/>
      <c r="G49" s="11"/>
      <c r="H49" s="11"/>
      <c r="I49" s="11"/>
      <c r="J49" s="11"/>
      <c r="K49" s="14"/>
    </row>
    <row r="50" spans="1:11" ht="15.75" x14ac:dyDescent="0.25">
      <c r="A50" s="39" t="s">
        <v>79</v>
      </c>
      <c r="B50" s="11"/>
      <c r="C50" s="11"/>
      <c r="D50" s="11"/>
      <c r="E50" s="11"/>
      <c r="F50" s="11"/>
      <c r="G50" s="11"/>
      <c r="H50" s="11"/>
      <c r="I50" s="11"/>
      <c r="J50" s="11"/>
      <c r="K50" s="14"/>
    </row>
    <row r="51" spans="1:11" ht="15.75" x14ac:dyDescent="0.25">
      <c r="A51" s="39" t="s">
        <v>80</v>
      </c>
      <c r="B51" s="41"/>
      <c r="C51" s="11"/>
      <c r="D51" s="11"/>
      <c r="E51" s="11"/>
      <c r="F51" s="11"/>
      <c r="G51" s="11"/>
      <c r="H51" s="11"/>
      <c r="I51" s="11"/>
      <c r="J51" s="11"/>
      <c r="K51" s="14"/>
    </row>
    <row r="52" spans="1:11" ht="15.75" x14ac:dyDescent="0.25">
      <c r="A52" s="39"/>
      <c r="B52" s="11"/>
      <c r="C52" s="11"/>
      <c r="D52" s="11"/>
      <c r="E52" s="11"/>
      <c r="F52" s="11"/>
      <c r="G52" s="11"/>
      <c r="H52" s="11"/>
      <c r="I52" s="11"/>
      <c r="J52" s="11"/>
      <c r="K52" s="14"/>
    </row>
    <row r="53" spans="1:11" ht="15.75" x14ac:dyDescent="0.25">
      <c r="A53" s="39" t="s">
        <v>52</v>
      </c>
      <c r="B53" s="41"/>
      <c r="C53" s="41"/>
      <c r="D53" s="11"/>
      <c r="E53" s="11"/>
      <c r="F53" s="11"/>
      <c r="G53" s="11"/>
      <c r="H53" s="11"/>
      <c r="I53" s="11"/>
      <c r="J53" s="11"/>
      <c r="K53" s="14"/>
    </row>
    <row r="54" spans="1:11" ht="15.75" x14ac:dyDescent="0.25">
      <c r="A54" s="38" t="s">
        <v>53</v>
      </c>
      <c r="B54" s="11"/>
      <c r="C54" s="11"/>
      <c r="D54" s="11"/>
      <c r="E54" s="11"/>
      <c r="F54" s="11"/>
      <c r="G54" s="11"/>
      <c r="H54" s="11"/>
      <c r="I54" s="11"/>
      <c r="J54" s="11"/>
      <c r="K54" s="14"/>
    </row>
    <row r="55" spans="1:11" ht="15.75" x14ac:dyDescent="0.25">
      <c r="A55" s="39" t="s">
        <v>81</v>
      </c>
      <c r="B55" s="41"/>
      <c r="C55" s="11"/>
      <c r="D55" s="11"/>
      <c r="E55" s="11"/>
      <c r="F55" s="11"/>
      <c r="G55" s="11"/>
      <c r="H55" s="11"/>
      <c r="I55" s="11"/>
      <c r="J55" s="11"/>
      <c r="K55" s="14"/>
    </row>
    <row r="56" spans="1:11" ht="15.75" x14ac:dyDescent="0.25">
      <c r="A56" s="39" t="s">
        <v>82</v>
      </c>
      <c r="B56" s="11"/>
      <c r="C56" s="11"/>
      <c r="D56" s="11"/>
      <c r="E56" s="11"/>
      <c r="F56" s="11"/>
      <c r="G56" s="11"/>
      <c r="H56" s="11"/>
      <c r="I56" s="11"/>
      <c r="J56" s="11"/>
      <c r="K56" s="14"/>
    </row>
    <row r="57" spans="1:11" ht="15.75" x14ac:dyDescent="0.25">
      <c r="A57" s="39"/>
      <c r="B57" s="11"/>
      <c r="C57" s="11"/>
      <c r="D57" s="11"/>
      <c r="E57" s="11"/>
      <c r="F57" s="11"/>
      <c r="G57" s="11"/>
      <c r="H57" s="11"/>
      <c r="I57" s="11"/>
      <c r="J57" s="11"/>
      <c r="K57" s="14"/>
    </row>
    <row r="58" spans="1:11" ht="15.75" x14ac:dyDescent="0.25">
      <c r="A58" s="38" t="s">
        <v>54</v>
      </c>
      <c r="B58" s="11"/>
      <c r="C58" s="11"/>
      <c r="D58" s="11"/>
      <c r="E58" s="11"/>
      <c r="F58" s="11"/>
      <c r="G58" s="11"/>
      <c r="H58" s="11"/>
      <c r="I58" s="11"/>
      <c r="J58" s="11"/>
      <c r="K58" s="14"/>
    </row>
    <row r="59" spans="1:11" ht="15.75" x14ac:dyDescent="0.25">
      <c r="A59" s="39" t="s">
        <v>55</v>
      </c>
      <c r="B59" s="11"/>
      <c r="C59" s="11"/>
      <c r="D59" s="11"/>
      <c r="E59" s="11"/>
      <c r="F59" s="11"/>
      <c r="G59" s="11"/>
      <c r="H59" s="11"/>
      <c r="I59" s="11"/>
      <c r="J59" s="11"/>
      <c r="K59" s="14"/>
    </row>
    <row r="60" spans="1:11" ht="15.75" x14ac:dyDescent="0.25">
      <c r="A60" s="39" t="s">
        <v>56</v>
      </c>
      <c r="B60" s="11"/>
      <c r="C60" s="11"/>
      <c r="D60" s="11"/>
      <c r="E60" s="11"/>
      <c r="F60" s="11"/>
      <c r="G60" s="11"/>
      <c r="H60" s="11"/>
      <c r="I60" s="11"/>
      <c r="J60" s="11"/>
      <c r="K60" s="14"/>
    </row>
    <row r="61" spans="1:11" ht="15.75" x14ac:dyDescent="0.25">
      <c r="A61" s="39"/>
      <c r="B61" s="11"/>
      <c r="C61" s="11"/>
      <c r="D61" s="11"/>
      <c r="E61" s="11"/>
      <c r="F61" s="11"/>
      <c r="G61" s="11"/>
      <c r="H61" s="11"/>
      <c r="I61" s="11"/>
      <c r="J61" s="11"/>
      <c r="K61" s="14"/>
    </row>
    <row r="62" spans="1:11" ht="15.75" x14ac:dyDescent="0.25">
      <c r="A62" s="38" t="s">
        <v>57</v>
      </c>
      <c r="B62" s="11"/>
      <c r="C62" s="11"/>
      <c r="D62" s="11"/>
      <c r="E62" s="11"/>
      <c r="F62" s="11"/>
      <c r="G62" s="11"/>
      <c r="H62" s="11"/>
      <c r="I62" s="11"/>
      <c r="J62" s="11"/>
      <c r="K62" s="14"/>
    </row>
    <row r="63" spans="1:11" ht="15.75" x14ac:dyDescent="0.25">
      <c r="A63" s="39" t="s">
        <v>58</v>
      </c>
      <c r="B63" s="11"/>
      <c r="C63" s="11"/>
      <c r="D63" s="11"/>
      <c r="E63" s="11"/>
      <c r="F63" s="11"/>
      <c r="G63" s="11"/>
      <c r="H63" s="11"/>
      <c r="I63" s="11"/>
      <c r="J63" s="11"/>
      <c r="K63" s="14"/>
    </row>
    <row r="64" spans="1:11" ht="15.75" x14ac:dyDescent="0.25">
      <c r="A64" s="39"/>
      <c r="B64" s="11"/>
      <c r="C64" s="11"/>
      <c r="D64" s="11"/>
      <c r="E64" s="11"/>
      <c r="F64" s="11"/>
      <c r="G64" s="11"/>
      <c r="H64" s="11"/>
      <c r="I64" s="11"/>
      <c r="J64" s="11"/>
      <c r="K64" s="14"/>
    </row>
    <row r="65" spans="1:11" ht="15.75" x14ac:dyDescent="0.25">
      <c r="A65" s="38" t="s">
        <v>83</v>
      </c>
      <c r="B65" s="11"/>
      <c r="C65" s="11"/>
      <c r="D65" s="11"/>
      <c r="E65" s="11"/>
      <c r="F65" s="11"/>
      <c r="G65" s="11"/>
      <c r="H65" s="11"/>
      <c r="I65" s="11"/>
      <c r="J65" s="11"/>
      <c r="K65" s="14"/>
    </row>
    <row r="66" spans="1:11" ht="15.75" x14ac:dyDescent="0.25">
      <c r="A66" s="39" t="s">
        <v>59</v>
      </c>
      <c r="B66" s="11"/>
      <c r="C66" s="11"/>
      <c r="D66" s="11"/>
      <c r="E66" s="11"/>
      <c r="F66" s="11"/>
      <c r="G66" s="11"/>
      <c r="H66" s="11"/>
      <c r="I66" s="11"/>
      <c r="J66" s="11"/>
      <c r="K66" s="14"/>
    </row>
    <row r="67" spans="1:11" ht="15.75" x14ac:dyDescent="0.25">
      <c r="A67" s="39"/>
      <c r="B67" s="11"/>
      <c r="C67" s="11"/>
      <c r="D67" s="11"/>
      <c r="E67" s="11"/>
      <c r="F67" s="11"/>
      <c r="G67" s="11"/>
      <c r="H67" s="11"/>
      <c r="I67" s="11"/>
      <c r="J67" s="11"/>
      <c r="K67" s="14"/>
    </row>
    <row r="68" spans="1:11" ht="15.75" x14ac:dyDescent="0.25">
      <c r="A68" s="38" t="s">
        <v>60</v>
      </c>
      <c r="B68" s="11"/>
      <c r="C68" s="11"/>
      <c r="D68" s="11"/>
      <c r="E68" s="11"/>
      <c r="F68" s="11"/>
      <c r="G68" s="11"/>
      <c r="H68" s="11"/>
      <c r="I68" s="11"/>
      <c r="J68" s="11"/>
      <c r="K68" s="14"/>
    </row>
    <row r="69" spans="1:11" ht="15.75" x14ac:dyDescent="0.25">
      <c r="A69" s="39" t="s">
        <v>61</v>
      </c>
      <c r="B69" s="11"/>
      <c r="C69" s="11"/>
      <c r="D69" s="11"/>
      <c r="E69" s="11"/>
      <c r="F69" s="11"/>
      <c r="G69" s="11"/>
      <c r="H69" s="11"/>
      <c r="I69" s="11"/>
      <c r="J69" s="11"/>
      <c r="K69" s="14"/>
    </row>
    <row r="70" spans="1:11" ht="15.75" x14ac:dyDescent="0.25">
      <c r="A70" s="39"/>
      <c r="B70" s="11"/>
      <c r="C70" s="11"/>
      <c r="D70" s="11"/>
      <c r="E70" s="11"/>
      <c r="F70" s="11"/>
      <c r="G70" s="11"/>
      <c r="H70" s="11"/>
      <c r="I70" s="11"/>
      <c r="J70" s="11"/>
      <c r="K70" s="14"/>
    </row>
    <row r="71" spans="1:11" ht="15.75" x14ac:dyDescent="0.25">
      <c r="A71" s="39" t="s">
        <v>84</v>
      </c>
      <c r="B71" s="11"/>
      <c r="C71" s="11"/>
      <c r="D71" s="11"/>
      <c r="E71" s="11"/>
      <c r="F71" s="11"/>
      <c r="G71" s="11"/>
      <c r="H71" s="11"/>
      <c r="I71" s="11"/>
      <c r="J71" s="11"/>
      <c r="K71" s="14"/>
    </row>
    <row r="72" spans="1:11" ht="15.75" x14ac:dyDescent="0.25">
      <c r="A72" s="39" t="s">
        <v>85</v>
      </c>
      <c r="B72" s="11"/>
      <c r="C72" s="11"/>
      <c r="D72" s="11"/>
      <c r="E72" s="11"/>
      <c r="F72" s="11"/>
      <c r="G72" s="11"/>
      <c r="H72" s="11"/>
      <c r="I72" s="11"/>
      <c r="J72" s="11"/>
      <c r="K72" s="14"/>
    </row>
    <row r="73" spans="1:11" ht="15.75" x14ac:dyDescent="0.25">
      <c r="A73" s="42"/>
      <c r="B73" s="11"/>
      <c r="C73" s="11"/>
      <c r="D73" s="11"/>
      <c r="E73" s="11"/>
      <c r="F73" s="11"/>
      <c r="G73" s="11"/>
      <c r="H73" s="11"/>
      <c r="I73" s="11"/>
      <c r="J73" s="11"/>
      <c r="K73" s="14"/>
    </row>
    <row r="74" spans="1:11" ht="15.75" x14ac:dyDescent="0.25">
      <c r="A74" s="43"/>
      <c r="B74" s="46" t="s">
        <v>115</v>
      </c>
      <c r="C74" s="11"/>
      <c r="D74" s="11"/>
      <c r="E74" s="11"/>
      <c r="F74" s="11"/>
      <c r="G74" s="11"/>
      <c r="H74" s="11"/>
      <c r="I74" s="11"/>
      <c r="J74" s="11"/>
      <c r="K74" s="14"/>
    </row>
    <row r="75" spans="1:11" ht="15.75" x14ac:dyDescent="0.25">
      <c r="A75" s="39" t="s">
        <v>86</v>
      </c>
      <c r="B75" s="11"/>
      <c r="C75" s="11"/>
      <c r="D75" s="11"/>
      <c r="E75" s="11"/>
      <c r="F75" s="11"/>
      <c r="G75" s="11"/>
      <c r="H75" s="11"/>
      <c r="I75" s="11"/>
      <c r="J75" s="11"/>
      <c r="K75" s="14"/>
    </row>
    <row r="76" spans="1:11" ht="15.75" x14ac:dyDescent="0.25">
      <c r="A76" s="39" t="s">
        <v>87</v>
      </c>
      <c r="B76" s="11"/>
      <c r="C76" s="11"/>
      <c r="D76" s="11"/>
      <c r="E76" s="11"/>
      <c r="F76" s="11"/>
      <c r="G76" s="11"/>
      <c r="H76" s="11"/>
      <c r="I76" s="11"/>
      <c r="J76" s="11"/>
      <c r="K76" s="14"/>
    </row>
    <row r="77" spans="1:11" ht="15.75" x14ac:dyDescent="0.25">
      <c r="A77" s="42"/>
      <c r="B77" s="11"/>
      <c r="C77" s="11"/>
      <c r="D77" s="11"/>
      <c r="E77" s="11"/>
      <c r="F77" s="11"/>
      <c r="G77" s="11"/>
      <c r="H77" s="11"/>
      <c r="I77" s="11"/>
      <c r="J77" s="11"/>
      <c r="K77" s="14"/>
    </row>
    <row r="78" spans="1:11" ht="15.75" x14ac:dyDescent="0.25">
      <c r="A78" s="39" t="s">
        <v>88</v>
      </c>
      <c r="B78" s="11"/>
      <c r="C78" s="11"/>
      <c r="D78" s="11"/>
      <c r="E78" s="11"/>
      <c r="F78" s="11"/>
      <c r="G78" s="11"/>
      <c r="H78" s="11"/>
      <c r="I78" s="11"/>
      <c r="J78" s="11"/>
      <c r="K78" s="14"/>
    </row>
    <row r="79" spans="1:11" ht="15.75" x14ac:dyDescent="0.25">
      <c r="A79" s="39" t="s">
        <v>89</v>
      </c>
      <c r="B79" s="11"/>
      <c r="C79" s="11"/>
      <c r="D79" s="11"/>
      <c r="E79" s="11"/>
      <c r="F79" s="11"/>
      <c r="G79" s="11"/>
      <c r="H79" s="11"/>
      <c r="I79" s="11"/>
      <c r="J79" s="11"/>
      <c r="K79" s="14"/>
    </row>
    <row r="80" spans="1:11" ht="15.75" x14ac:dyDescent="0.25">
      <c r="A80" s="42"/>
      <c r="B80" s="11"/>
      <c r="C80" s="11"/>
      <c r="D80" s="11"/>
      <c r="E80" s="11"/>
      <c r="F80" s="11"/>
      <c r="G80" s="11"/>
      <c r="H80" s="11"/>
      <c r="I80" s="11"/>
      <c r="J80" s="11"/>
      <c r="K80" s="14"/>
    </row>
    <row r="81" spans="1:11" ht="15.75" x14ac:dyDescent="0.25">
      <c r="A81" s="44"/>
      <c r="B81" s="46" t="s">
        <v>124</v>
      </c>
      <c r="C81" s="11"/>
      <c r="D81" s="11"/>
      <c r="E81" s="11"/>
      <c r="F81" s="11"/>
      <c r="G81" s="11"/>
      <c r="H81" s="11"/>
      <c r="I81" s="11"/>
      <c r="J81" s="11"/>
      <c r="K81" s="14"/>
    </row>
    <row r="82" spans="1:11" ht="15.75" x14ac:dyDescent="0.25">
      <c r="A82" s="39" t="s">
        <v>90</v>
      </c>
      <c r="B82" s="11"/>
      <c r="C82" s="11"/>
      <c r="D82" s="11"/>
      <c r="E82" s="11"/>
      <c r="F82" s="11"/>
      <c r="G82" s="11"/>
      <c r="H82" s="11"/>
      <c r="I82" s="11"/>
      <c r="J82" s="11"/>
      <c r="K82" s="14"/>
    </row>
    <row r="83" spans="1:11" ht="15.75" x14ac:dyDescent="0.25">
      <c r="A83" s="39" t="s">
        <v>91</v>
      </c>
      <c r="B83" s="11"/>
      <c r="C83" s="11"/>
      <c r="D83" s="11"/>
      <c r="E83" s="11"/>
      <c r="F83" s="11"/>
      <c r="G83" s="11"/>
      <c r="H83" s="11"/>
      <c r="I83" s="11"/>
      <c r="J83" s="11"/>
      <c r="K83" s="14"/>
    </row>
    <row r="84" spans="1:11" ht="15.75" x14ac:dyDescent="0.25">
      <c r="A84" s="42"/>
      <c r="B84" s="11"/>
      <c r="C84" s="11"/>
      <c r="D84" s="11"/>
      <c r="E84" s="11"/>
      <c r="F84" s="11"/>
      <c r="G84" s="11"/>
      <c r="H84" s="11"/>
      <c r="I84" s="11"/>
      <c r="J84" s="11"/>
      <c r="K84" s="14"/>
    </row>
    <row r="85" spans="1:11" ht="15.75" x14ac:dyDescent="0.25">
      <c r="A85" s="42"/>
      <c r="B85" s="11" t="s">
        <v>123</v>
      </c>
      <c r="C85" s="11"/>
      <c r="D85" s="11"/>
      <c r="E85" s="11"/>
      <c r="F85" s="11"/>
      <c r="G85" s="11"/>
      <c r="H85" s="11"/>
      <c r="I85" s="11"/>
      <c r="J85" s="11"/>
      <c r="K85" s="14"/>
    </row>
    <row r="86" spans="1:11" ht="15.75" x14ac:dyDescent="0.25">
      <c r="A86" s="39" t="s">
        <v>92</v>
      </c>
      <c r="B86" s="11"/>
      <c r="C86" s="11"/>
      <c r="D86" s="11"/>
      <c r="E86" s="11"/>
      <c r="F86" s="11"/>
      <c r="G86" s="11"/>
      <c r="H86" s="11"/>
      <c r="I86" s="11"/>
      <c r="J86" s="11"/>
      <c r="K86" s="14"/>
    </row>
    <row r="87" spans="1:11" ht="15.75" x14ac:dyDescent="0.25">
      <c r="A87" s="39" t="s">
        <v>93</v>
      </c>
      <c r="B87" s="11"/>
      <c r="C87" s="11"/>
      <c r="D87" s="11"/>
      <c r="E87" s="11"/>
      <c r="F87" s="11"/>
      <c r="G87" s="11"/>
      <c r="H87" s="11"/>
      <c r="I87" s="11"/>
      <c r="J87" s="11"/>
      <c r="K87" s="14"/>
    </row>
    <row r="88" spans="1:11" ht="15.75" x14ac:dyDescent="0.25">
      <c r="A88" s="42"/>
      <c r="B88" s="11"/>
      <c r="C88" s="11"/>
      <c r="D88" s="11"/>
      <c r="E88" s="11"/>
      <c r="F88" s="11"/>
      <c r="G88" s="11"/>
      <c r="H88" s="11"/>
      <c r="I88" s="11"/>
      <c r="J88" s="11"/>
      <c r="K88" s="14"/>
    </row>
    <row r="89" spans="1:11" ht="15.75" x14ac:dyDescent="0.25">
      <c r="A89" s="39" t="s">
        <v>94</v>
      </c>
      <c r="B89" s="11"/>
      <c r="C89" s="11"/>
      <c r="D89" s="11"/>
      <c r="E89" s="11"/>
      <c r="F89" s="11"/>
      <c r="G89" s="11"/>
      <c r="H89" s="11"/>
      <c r="I89" s="11"/>
      <c r="J89" s="11"/>
      <c r="K89" s="14"/>
    </row>
    <row r="90" spans="1:11" ht="15.75" x14ac:dyDescent="0.25">
      <c r="A90" s="39" t="s">
        <v>95</v>
      </c>
      <c r="B90" s="11"/>
      <c r="C90" s="11"/>
      <c r="D90" s="11"/>
      <c r="E90" s="11"/>
      <c r="F90" s="11"/>
      <c r="G90" s="11"/>
      <c r="H90" s="11"/>
      <c r="I90" s="11"/>
      <c r="J90" s="11"/>
      <c r="K90" s="14"/>
    </row>
    <row r="91" spans="1:11" ht="15.75" x14ac:dyDescent="0.25">
      <c r="A91" s="39" t="s">
        <v>96</v>
      </c>
      <c r="B91" s="11"/>
      <c r="C91" s="11"/>
      <c r="D91" s="11"/>
      <c r="E91" s="11"/>
      <c r="F91" s="11"/>
      <c r="G91" s="11"/>
      <c r="H91" s="11"/>
      <c r="I91" s="11"/>
      <c r="J91" s="11"/>
      <c r="K91" s="14"/>
    </row>
    <row r="92" spans="1:11" ht="15.75" x14ac:dyDescent="0.25">
      <c r="A92" s="42"/>
      <c r="B92" s="11"/>
      <c r="C92" s="11"/>
      <c r="D92" s="11"/>
      <c r="E92" s="11"/>
      <c r="F92" s="11"/>
      <c r="G92" s="11"/>
      <c r="H92" s="11"/>
      <c r="I92" s="11"/>
      <c r="J92" s="11"/>
      <c r="K92" s="14"/>
    </row>
    <row r="93" spans="1:11" ht="15.75" x14ac:dyDescent="0.25">
      <c r="A93" s="44"/>
      <c r="B93" s="46" t="s">
        <v>119</v>
      </c>
      <c r="C93" s="11"/>
      <c r="D93" s="11"/>
      <c r="E93" s="11"/>
      <c r="F93" s="11"/>
      <c r="G93" s="11"/>
      <c r="H93" s="11"/>
      <c r="I93" s="11"/>
      <c r="J93" s="11"/>
      <c r="K93" s="14"/>
    </row>
    <row r="94" spans="1:11" ht="15.75" x14ac:dyDescent="0.25">
      <c r="A94" s="42"/>
      <c r="B94" s="11" t="s">
        <v>120</v>
      </c>
      <c r="C94" s="11"/>
      <c r="D94" s="11"/>
      <c r="E94" s="11"/>
      <c r="F94" s="11"/>
      <c r="G94" s="11"/>
      <c r="H94" s="11"/>
      <c r="I94" s="11"/>
      <c r="J94" s="11"/>
      <c r="K94" s="14"/>
    </row>
    <row r="95" spans="1:11" ht="15.75" x14ac:dyDescent="0.25">
      <c r="A95" s="42"/>
      <c r="B95" s="11" t="s">
        <v>121</v>
      </c>
      <c r="C95" s="11"/>
      <c r="D95" s="11"/>
      <c r="E95" s="11"/>
      <c r="F95" s="11"/>
      <c r="G95" s="11"/>
      <c r="H95" s="11"/>
      <c r="I95" s="11"/>
      <c r="J95" s="11"/>
      <c r="K95" s="14"/>
    </row>
    <row r="96" spans="1:11" ht="15.75" x14ac:dyDescent="0.25">
      <c r="A96" s="42"/>
      <c r="B96" s="11" t="s">
        <v>122</v>
      </c>
      <c r="C96" s="11"/>
      <c r="D96" s="11"/>
      <c r="E96" s="11"/>
      <c r="F96" s="11"/>
      <c r="G96" s="11"/>
      <c r="H96" s="11"/>
      <c r="I96" s="11"/>
      <c r="J96" s="11"/>
      <c r="K96" s="14"/>
    </row>
    <row r="97" spans="1:11" ht="15.75" x14ac:dyDescent="0.25">
      <c r="A97" s="42"/>
      <c r="B97" s="11"/>
      <c r="C97" s="11"/>
      <c r="D97" s="11"/>
      <c r="E97" s="11"/>
      <c r="F97" s="11"/>
      <c r="G97" s="11"/>
      <c r="H97" s="11"/>
      <c r="I97" s="11"/>
      <c r="J97" s="11"/>
      <c r="K97" s="14"/>
    </row>
    <row r="98" spans="1:11" ht="15.75" x14ac:dyDescent="0.25">
      <c r="A98" s="43"/>
      <c r="B98" s="46" t="s">
        <v>117</v>
      </c>
      <c r="C98" s="11"/>
      <c r="D98" s="11"/>
      <c r="E98" s="11"/>
      <c r="F98" s="11"/>
      <c r="G98" s="11"/>
      <c r="H98" s="11"/>
      <c r="I98" s="11"/>
      <c r="J98" s="11"/>
      <c r="K98" s="14"/>
    </row>
    <row r="99" spans="1:11" ht="15.75" x14ac:dyDescent="0.25">
      <c r="A99" s="42"/>
      <c r="B99" s="11" t="s">
        <v>118</v>
      </c>
      <c r="C99" s="11"/>
      <c r="D99" s="11"/>
      <c r="E99" s="11"/>
      <c r="F99" s="11"/>
      <c r="G99" s="11"/>
      <c r="H99" s="11"/>
      <c r="I99" s="11"/>
      <c r="J99" s="11"/>
      <c r="K99" s="14"/>
    </row>
    <row r="100" spans="1:11" ht="15.75" x14ac:dyDescent="0.25">
      <c r="A100" s="42"/>
      <c r="B100" s="11"/>
      <c r="C100" s="11"/>
      <c r="D100" s="11"/>
      <c r="E100" s="11"/>
      <c r="F100" s="11"/>
      <c r="G100" s="11"/>
      <c r="H100" s="11"/>
      <c r="I100" s="11"/>
      <c r="J100" s="11"/>
      <c r="K100" s="14"/>
    </row>
    <row r="101" spans="1:11" ht="15.75" x14ac:dyDescent="0.25">
      <c r="A101" s="39" t="s">
        <v>97</v>
      </c>
      <c r="B101" s="11"/>
      <c r="C101" s="11"/>
      <c r="D101" s="11"/>
      <c r="E101" s="11"/>
      <c r="F101" s="11"/>
      <c r="G101" s="11"/>
      <c r="H101" s="11"/>
      <c r="I101" s="11"/>
      <c r="J101" s="11"/>
      <c r="K101" s="14"/>
    </row>
    <row r="102" spans="1:11" ht="15.75" x14ac:dyDescent="0.25">
      <c r="A102" s="39" t="s">
        <v>98</v>
      </c>
      <c r="B102" s="11"/>
      <c r="C102" s="11"/>
      <c r="D102" s="11"/>
      <c r="E102" s="11"/>
      <c r="F102" s="11"/>
      <c r="G102" s="11"/>
      <c r="H102" s="11"/>
      <c r="I102" s="11"/>
      <c r="J102" s="11"/>
      <c r="K102" s="14"/>
    </row>
    <row r="103" spans="1:11" ht="15.75" x14ac:dyDescent="0.25">
      <c r="A103" s="39" t="s">
        <v>99</v>
      </c>
      <c r="B103" s="11"/>
      <c r="C103" s="11"/>
      <c r="D103" s="11"/>
      <c r="E103" s="11"/>
      <c r="F103" s="11"/>
      <c r="G103" s="11"/>
      <c r="H103" s="11"/>
      <c r="I103" s="11"/>
      <c r="J103" s="11"/>
      <c r="K103" s="14"/>
    </row>
    <row r="104" spans="1:11" ht="15.75" x14ac:dyDescent="0.25">
      <c r="A104" s="39" t="s">
        <v>62</v>
      </c>
      <c r="B104" s="11"/>
      <c r="C104" s="11"/>
      <c r="D104" s="11"/>
      <c r="E104" s="11"/>
      <c r="F104" s="11"/>
      <c r="G104" s="11"/>
      <c r="H104" s="11"/>
      <c r="I104" s="11"/>
      <c r="J104" s="11"/>
      <c r="K104" s="14"/>
    </row>
    <row r="105" spans="1:11" ht="15.75" x14ac:dyDescent="0.25">
      <c r="A105" s="39" t="s">
        <v>100</v>
      </c>
      <c r="B105" s="11"/>
      <c r="C105" s="11"/>
      <c r="D105" s="11"/>
      <c r="E105" s="11"/>
      <c r="F105" s="11"/>
      <c r="G105" s="11"/>
      <c r="H105" s="11"/>
      <c r="I105" s="11"/>
      <c r="J105" s="11"/>
      <c r="K105" s="14"/>
    </row>
    <row r="106" spans="1:11" ht="15.75" x14ac:dyDescent="0.25">
      <c r="A106" s="39" t="s">
        <v>101</v>
      </c>
      <c r="B106" s="11"/>
      <c r="C106" s="11"/>
      <c r="D106" s="11"/>
      <c r="E106" s="11"/>
      <c r="F106" s="11"/>
      <c r="G106" s="11"/>
      <c r="H106" s="11"/>
      <c r="I106" s="11"/>
      <c r="J106" s="11"/>
      <c r="K106" s="14"/>
    </row>
    <row r="107" spans="1:11" ht="15.75" x14ac:dyDescent="0.25">
      <c r="A107" s="42"/>
      <c r="B107" s="11"/>
      <c r="C107" s="11"/>
      <c r="D107" s="11"/>
      <c r="E107" s="11"/>
      <c r="F107" s="11"/>
      <c r="G107" s="11"/>
      <c r="H107" s="11"/>
      <c r="I107" s="11"/>
      <c r="J107" s="11"/>
      <c r="K107" s="14"/>
    </row>
    <row r="108" spans="1:11" ht="15.75" x14ac:dyDescent="0.25">
      <c r="A108" s="38" t="s">
        <v>63</v>
      </c>
      <c r="B108" s="11"/>
      <c r="C108" s="11"/>
      <c r="D108" s="11"/>
      <c r="E108" s="11"/>
      <c r="F108" s="11"/>
      <c r="G108" s="11"/>
      <c r="H108" s="11"/>
      <c r="I108" s="11"/>
      <c r="J108" s="11"/>
      <c r="K108" s="14"/>
    </row>
    <row r="109" spans="1:11" ht="15.75" x14ac:dyDescent="0.25">
      <c r="A109" s="39" t="s">
        <v>102</v>
      </c>
      <c r="B109" s="11"/>
      <c r="C109" s="11"/>
      <c r="D109" s="11"/>
      <c r="E109" s="11"/>
      <c r="F109" s="11"/>
      <c r="G109" s="11"/>
      <c r="H109" s="11"/>
      <c r="I109" s="11"/>
      <c r="J109" s="11"/>
      <c r="K109" s="14"/>
    </row>
    <row r="110" spans="1:11" ht="15.75" x14ac:dyDescent="0.25">
      <c r="A110" s="39" t="s">
        <v>103</v>
      </c>
      <c r="B110" s="11"/>
      <c r="C110" s="11"/>
      <c r="D110" s="11"/>
      <c r="E110" s="11"/>
      <c r="F110" s="11"/>
      <c r="G110" s="11"/>
      <c r="H110" s="11"/>
      <c r="I110" s="11"/>
      <c r="J110" s="11"/>
      <c r="K110" s="14"/>
    </row>
    <row r="111" spans="1:11" ht="15.75" x14ac:dyDescent="0.25">
      <c r="A111" s="39" t="s">
        <v>104</v>
      </c>
      <c r="B111" s="11"/>
      <c r="C111" s="11"/>
      <c r="D111" s="11"/>
      <c r="E111" s="11"/>
      <c r="F111" s="11"/>
      <c r="G111" s="11"/>
      <c r="H111" s="11"/>
      <c r="I111" s="11"/>
      <c r="J111" s="11"/>
      <c r="K111" s="14"/>
    </row>
    <row r="112" spans="1:11" ht="15.75" x14ac:dyDescent="0.25">
      <c r="A112" s="39" t="s">
        <v>105</v>
      </c>
      <c r="B112" s="11"/>
      <c r="C112" s="11"/>
      <c r="D112" s="11"/>
      <c r="E112" s="11"/>
      <c r="F112" s="11"/>
      <c r="G112" s="11"/>
      <c r="H112" s="11"/>
      <c r="I112" s="11"/>
      <c r="J112" s="11"/>
      <c r="K112" s="14"/>
    </row>
    <row r="113" spans="1:11" ht="15.75" x14ac:dyDescent="0.25">
      <c r="A113" s="39" t="s">
        <v>106</v>
      </c>
      <c r="B113" s="11"/>
      <c r="C113" s="11"/>
      <c r="D113" s="11"/>
      <c r="E113" s="11"/>
      <c r="F113" s="11"/>
      <c r="G113" s="11"/>
      <c r="H113" s="11"/>
      <c r="I113" s="11"/>
      <c r="J113" s="11"/>
      <c r="K113" s="14"/>
    </row>
    <row r="114" spans="1:11" ht="15.75" x14ac:dyDescent="0.25">
      <c r="A114" s="42"/>
      <c r="B114" s="11"/>
      <c r="C114" s="11"/>
      <c r="D114" s="11"/>
      <c r="E114" s="11"/>
      <c r="F114" s="11"/>
      <c r="G114" s="11"/>
      <c r="H114" s="11"/>
      <c r="I114" s="11"/>
      <c r="J114" s="11"/>
      <c r="K114" s="14"/>
    </row>
    <row r="115" spans="1:11" ht="15.75" x14ac:dyDescent="0.25">
      <c r="A115" s="43"/>
      <c r="B115" s="46" t="s">
        <v>116</v>
      </c>
      <c r="C115" s="11"/>
      <c r="D115" s="11"/>
      <c r="E115" s="11"/>
      <c r="F115" s="11"/>
      <c r="G115" s="11"/>
      <c r="H115" s="11"/>
      <c r="I115" s="11"/>
      <c r="J115" s="11"/>
      <c r="K115" s="14"/>
    </row>
    <row r="116" spans="1:11" ht="15.75" x14ac:dyDescent="0.25">
      <c r="A116" s="39" t="s">
        <v>107</v>
      </c>
      <c r="B116" s="11"/>
      <c r="C116" s="11"/>
      <c r="D116" s="11"/>
      <c r="E116" s="11"/>
      <c r="F116" s="11"/>
      <c r="G116" s="11"/>
      <c r="H116" s="11"/>
      <c r="I116" s="11"/>
      <c r="J116" s="11"/>
      <c r="K116" s="14"/>
    </row>
    <row r="117" spans="1:11" ht="15.75" x14ac:dyDescent="0.25">
      <c r="A117" s="39" t="s">
        <v>108</v>
      </c>
      <c r="B117" s="11"/>
      <c r="C117" s="11"/>
      <c r="D117" s="11"/>
      <c r="E117" s="11"/>
      <c r="F117" s="11"/>
      <c r="G117" s="11"/>
      <c r="H117" s="11"/>
      <c r="I117" s="11"/>
      <c r="J117" s="11"/>
      <c r="K117" s="14"/>
    </row>
    <row r="118" spans="1:11" ht="15.75" x14ac:dyDescent="0.25">
      <c r="A118" s="39" t="s">
        <v>109</v>
      </c>
      <c r="B118" s="11"/>
      <c r="C118" s="11"/>
      <c r="D118" s="11"/>
      <c r="E118" s="11"/>
      <c r="F118" s="11"/>
      <c r="G118" s="11"/>
      <c r="H118" s="11"/>
      <c r="I118" s="11"/>
      <c r="J118" s="11"/>
      <c r="K118" s="14"/>
    </row>
    <row r="119" spans="1:11" ht="15.75" x14ac:dyDescent="0.25">
      <c r="A119" s="39" t="s">
        <v>110</v>
      </c>
      <c r="B119" s="11"/>
      <c r="C119" s="11"/>
      <c r="D119" s="11"/>
      <c r="E119" s="11"/>
      <c r="F119" s="11"/>
      <c r="G119" s="11"/>
      <c r="H119" s="11"/>
      <c r="I119" s="11"/>
      <c r="J119" s="11"/>
      <c r="K119" s="14"/>
    </row>
    <row r="120" spans="1:11" ht="15.75" x14ac:dyDescent="0.25">
      <c r="A120" s="39" t="s">
        <v>111</v>
      </c>
      <c r="B120" s="11"/>
      <c r="C120" s="11"/>
      <c r="D120" s="11"/>
      <c r="E120" s="11"/>
      <c r="F120" s="11"/>
      <c r="G120" s="11"/>
      <c r="H120" s="11"/>
      <c r="I120" s="11"/>
      <c r="J120" s="11"/>
      <c r="K120" s="14"/>
    </row>
    <row r="121" spans="1:11" ht="15.75" x14ac:dyDescent="0.25">
      <c r="A121" s="39" t="s">
        <v>112</v>
      </c>
      <c r="B121" s="11"/>
      <c r="C121" s="11"/>
      <c r="D121" s="11"/>
      <c r="E121" s="11"/>
      <c r="F121" s="11"/>
      <c r="G121" s="11"/>
      <c r="H121" s="11"/>
      <c r="I121" s="11"/>
      <c r="J121" s="11"/>
      <c r="K121" s="14"/>
    </row>
    <row r="122" spans="1:11" ht="15.75" x14ac:dyDescent="0.25">
      <c r="A122" s="39"/>
      <c r="B122" s="11"/>
      <c r="C122" s="11"/>
      <c r="D122" s="11"/>
      <c r="E122" s="11"/>
      <c r="F122" s="11"/>
      <c r="G122" s="11"/>
      <c r="H122" s="11"/>
      <c r="I122" s="11"/>
      <c r="J122" s="11"/>
      <c r="K122" s="14"/>
    </row>
    <row r="123" spans="1:11" ht="15.75" x14ac:dyDescent="0.25">
      <c r="A123" s="38" t="s">
        <v>64</v>
      </c>
      <c r="B123" s="11"/>
      <c r="C123" s="11"/>
      <c r="D123" s="11"/>
      <c r="E123" s="11"/>
      <c r="F123" s="11"/>
      <c r="G123" s="11"/>
      <c r="H123" s="11"/>
      <c r="I123" s="11"/>
      <c r="J123" s="11"/>
      <c r="K123" s="14"/>
    </row>
    <row r="124" spans="1:11" ht="15.75" x14ac:dyDescent="0.25">
      <c r="A124" s="39" t="s">
        <v>113</v>
      </c>
      <c r="B124" s="11"/>
      <c r="C124" s="11"/>
      <c r="D124" s="11"/>
      <c r="E124" s="11"/>
      <c r="F124" s="11"/>
      <c r="G124" s="11"/>
      <c r="H124" s="11"/>
      <c r="I124" s="11"/>
      <c r="J124" s="11"/>
      <c r="K124" s="14"/>
    </row>
    <row r="125" spans="1:11" ht="15.75" x14ac:dyDescent="0.25">
      <c r="A125" s="39" t="s">
        <v>114</v>
      </c>
      <c r="B125" s="11"/>
      <c r="C125" s="11"/>
      <c r="D125" s="11"/>
      <c r="E125" s="11"/>
      <c r="F125" s="11"/>
      <c r="G125" s="11"/>
      <c r="H125" s="11"/>
      <c r="I125" s="11"/>
      <c r="J125" s="11"/>
      <c r="K125" s="14"/>
    </row>
    <row r="126" spans="1:11" ht="16.5" thickBot="1" x14ac:dyDescent="0.3">
      <c r="A126" s="45"/>
      <c r="B126" s="15"/>
      <c r="C126" s="15"/>
      <c r="D126" s="15"/>
      <c r="E126" s="15"/>
      <c r="F126" s="15"/>
      <c r="G126" s="15"/>
      <c r="H126" s="15"/>
      <c r="I126" s="15"/>
      <c r="J126" s="15"/>
      <c r="K126" s="16"/>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8"/>
  <sheetViews>
    <sheetView tabSelected="1" zoomScaleNormal="100" workbookViewId="0">
      <pane ySplit="3" topLeftCell="A4" activePane="bottomLeft" state="frozen"/>
      <selection activeCell="M10" sqref="M10"/>
      <selection pane="bottomLeft" activeCell="I23" sqref="I23"/>
    </sheetView>
  </sheetViews>
  <sheetFormatPr defaultColWidth="8.7109375" defaultRowHeight="14.25" customHeight="1" x14ac:dyDescent="0.2"/>
  <cols>
    <col min="1" max="1" width="7.28515625" style="67" customWidth="1"/>
    <col min="2" max="2" width="8.7109375" style="9" customWidth="1"/>
    <col min="3" max="4" width="7" style="68" customWidth="1"/>
    <col min="5" max="5" width="6.42578125" style="68" customWidth="1"/>
    <col min="6" max="6" width="4.5703125" style="68" hidden="1" customWidth="1"/>
    <col min="7" max="7" width="5" style="68" hidden="1" customWidth="1"/>
    <col min="8" max="8" width="6.5703125" style="68" bestFit="1" customWidth="1"/>
    <col min="9" max="9" width="7.7109375" style="68" customWidth="1"/>
    <col min="10" max="10" width="7" style="68" customWidth="1"/>
    <col min="11" max="11" width="8" style="68" customWidth="1"/>
    <col min="12" max="12" width="14.7109375" style="9" customWidth="1"/>
    <col min="13" max="13" width="28.28515625" style="122" customWidth="1"/>
    <col min="14" max="14" width="13.7109375" style="9" customWidth="1"/>
    <col min="15" max="18" width="8.7109375" style="122"/>
    <col min="19" max="16384" width="8.7109375" style="9"/>
  </cols>
  <sheetData>
    <row r="1" spans="1:20" ht="20.100000000000001" customHeight="1" x14ac:dyDescent="0.3">
      <c r="A1" s="383" t="str">
        <f>Sammanställning!A1</f>
        <v>Flextidsmall 2024</v>
      </c>
      <c r="B1" s="384"/>
      <c r="C1" s="384"/>
      <c r="D1" s="384"/>
      <c r="E1" s="280" t="s">
        <v>10</v>
      </c>
      <c r="F1" s="78"/>
      <c r="G1" s="78"/>
      <c r="H1" s="78"/>
      <c r="I1" s="78"/>
      <c r="J1" s="78"/>
      <c r="K1" s="124">
        <f>Sammanställning!E1</f>
        <v>0</v>
      </c>
      <c r="L1" s="78"/>
      <c r="M1" s="79"/>
    </row>
    <row r="2" spans="1:20" s="74" customFormat="1" ht="39.75" customHeight="1" x14ac:dyDescent="0.2">
      <c r="A2" s="217" t="s">
        <v>0</v>
      </c>
      <c r="B2" s="218" t="s">
        <v>1</v>
      </c>
      <c r="C2" s="219" t="s">
        <v>2</v>
      </c>
      <c r="D2" s="219" t="s">
        <v>27</v>
      </c>
      <c r="E2" s="219" t="s">
        <v>3</v>
      </c>
      <c r="F2" s="290" t="s">
        <v>29</v>
      </c>
      <c r="G2" s="290" t="s">
        <v>28</v>
      </c>
      <c r="H2" s="220" t="s">
        <v>30</v>
      </c>
      <c r="I2" s="220" t="s">
        <v>138</v>
      </c>
      <c r="J2" s="221" t="s">
        <v>4</v>
      </c>
      <c r="K2" s="222" t="s">
        <v>32</v>
      </c>
      <c r="L2" s="218" t="s">
        <v>26</v>
      </c>
      <c r="M2" s="223" t="s">
        <v>31</v>
      </c>
      <c r="O2" s="152"/>
      <c r="P2" s="152"/>
      <c r="Q2" s="152"/>
      <c r="R2" s="152"/>
    </row>
    <row r="3" spans="1:20" ht="14.25" customHeight="1" thickBot="1" x14ac:dyDescent="0.25">
      <c r="A3" s="260"/>
      <c r="B3" s="257" t="s">
        <v>5</v>
      </c>
      <c r="C3" s="258"/>
      <c r="D3" s="258"/>
      <c r="E3" s="258"/>
      <c r="F3" s="258"/>
      <c r="G3" s="258"/>
      <c r="H3" s="258"/>
      <c r="I3" s="258"/>
      <c r="J3" s="258"/>
      <c r="K3" s="299">
        <v>0</v>
      </c>
      <c r="L3" s="257"/>
      <c r="M3" s="261"/>
    </row>
    <row r="4" spans="1:20" ht="14.25" customHeight="1" x14ac:dyDescent="0.2">
      <c r="A4" s="263">
        <v>43831</v>
      </c>
      <c r="B4" s="225" t="s">
        <v>133</v>
      </c>
      <c r="C4" s="264">
        <v>0</v>
      </c>
      <c r="D4" s="265">
        <v>0</v>
      </c>
      <c r="E4" s="265">
        <v>0</v>
      </c>
      <c r="F4" s="236">
        <f>D4*24</f>
        <v>0</v>
      </c>
      <c r="G4" s="236">
        <f>E4-C4-D4</f>
        <v>0</v>
      </c>
      <c r="H4" s="236">
        <f t="shared" ref="H4" si="0">G4*24</f>
        <v>0</v>
      </c>
      <c r="I4" s="266">
        <v>0</v>
      </c>
      <c r="J4" s="267">
        <f>H4-I4</f>
        <v>0</v>
      </c>
      <c r="K4" s="123">
        <f>IF(E4=0,K3,IF(C4=0,S18,K3+J4))</f>
        <v>0</v>
      </c>
      <c r="L4" s="235"/>
      <c r="M4" s="224" t="s">
        <v>168</v>
      </c>
      <c r="N4" s="122" t="str">
        <f t="shared" ref="N4:O23" si="1">IF(I4=0,"",IF(C4=0,"starttid saknas",""))</f>
        <v/>
      </c>
      <c r="S4" s="122"/>
    </row>
    <row r="5" spans="1:20" ht="14.25" customHeight="1" x14ac:dyDescent="0.2">
      <c r="A5" s="244">
        <v>43832</v>
      </c>
      <c r="B5" s="226" t="s">
        <v>134</v>
      </c>
      <c r="C5" s="229">
        <v>0</v>
      </c>
      <c r="D5" s="192">
        <v>2.0833333333333332E-2</v>
      </c>
      <c r="E5" s="192">
        <v>0</v>
      </c>
      <c r="F5" s="193">
        <v>0.5</v>
      </c>
      <c r="G5" s="193">
        <f t="shared" ref="G5:G34" si="2">E5-C5-D5</f>
        <v>-2.0833333333333332E-2</v>
      </c>
      <c r="H5" s="193">
        <f t="shared" ref="H5" si="3">G5*24</f>
        <v>-0.5</v>
      </c>
      <c r="I5" s="211">
        <f>Sammanställning!$E$16</f>
        <v>8</v>
      </c>
      <c r="J5" s="289">
        <f t="shared" ref="J5:J14" si="4">H5-I5</f>
        <v>-8.5</v>
      </c>
      <c r="K5" s="123">
        <f t="shared" ref="K5:K34" si="5">IF(E5=0,K4,IF(C5=0,S19,K4+J5))</f>
        <v>0</v>
      </c>
      <c r="L5" s="174" t="str">
        <f>IF(I5=0,"Frånvaro",IF(E5=0,"Uppgift saknas","Arbetat"))</f>
        <v>Uppgift saknas</v>
      </c>
      <c r="M5" s="176"/>
      <c r="N5" s="122" t="str">
        <f t="shared" si="1"/>
        <v>starttid saknas</v>
      </c>
      <c r="S5" s="122"/>
    </row>
    <row r="6" spans="1:20" ht="14.25" customHeight="1" x14ac:dyDescent="0.2">
      <c r="A6" s="244">
        <v>43833</v>
      </c>
      <c r="B6" s="226" t="s">
        <v>128</v>
      </c>
      <c r="C6" s="229">
        <v>0</v>
      </c>
      <c r="D6" s="192">
        <v>2.0833333333333332E-2</v>
      </c>
      <c r="E6" s="192">
        <v>0</v>
      </c>
      <c r="F6" s="193">
        <f t="shared" ref="F6:F14" si="6">D6*24</f>
        <v>0.5</v>
      </c>
      <c r="G6" s="193">
        <f t="shared" si="2"/>
        <v>-2.0833333333333332E-2</v>
      </c>
      <c r="H6" s="193">
        <f t="shared" ref="H6:H34" si="7">G6*24</f>
        <v>-0.5</v>
      </c>
      <c r="I6" s="211">
        <f>Sammanställning!$E$16</f>
        <v>8</v>
      </c>
      <c r="J6" s="232">
        <f t="shared" si="4"/>
        <v>-8.5</v>
      </c>
      <c r="K6" s="123">
        <f t="shared" si="5"/>
        <v>0</v>
      </c>
      <c r="L6" s="174" t="str">
        <f t="shared" ref="L6:L34" si="8">IF(I6=0,"Frånvaro",IF(E6=0,"Uppgift saknas","Arbetat"))</f>
        <v>Uppgift saknas</v>
      </c>
      <c r="M6" s="176"/>
      <c r="N6" s="122" t="str">
        <f t="shared" si="1"/>
        <v>starttid saknas</v>
      </c>
      <c r="S6" s="122"/>
    </row>
    <row r="7" spans="1:20" ht="14.25" customHeight="1" x14ac:dyDescent="0.2">
      <c r="A7" s="244">
        <v>43834</v>
      </c>
      <c r="B7" s="226" t="s">
        <v>129</v>
      </c>
      <c r="C7" s="229">
        <v>0</v>
      </c>
      <c r="D7" s="192">
        <v>2.0833333333333332E-2</v>
      </c>
      <c r="E7" s="192">
        <v>0</v>
      </c>
      <c r="F7" s="193">
        <f t="shared" si="6"/>
        <v>0.5</v>
      </c>
      <c r="G7" s="193">
        <f t="shared" si="2"/>
        <v>-2.0833333333333332E-2</v>
      </c>
      <c r="H7" s="193">
        <f t="shared" si="7"/>
        <v>-0.5</v>
      </c>
      <c r="I7" s="211">
        <f>Sammanställning!$E$16</f>
        <v>8</v>
      </c>
      <c r="J7" s="232">
        <f t="shared" si="4"/>
        <v>-8.5</v>
      </c>
      <c r="K7" s="123">
        <f t="shared" si="5"/>
        <v>0</v>
      </c>
      <c r="L7" s="174" t="str">
        <f t="shared" si="8"/>
        <v>Uppgift saknas</v>
      </c>
      <c r="M7" s="213"/>
      <c r="N7" s="122" t="str">
        <f t="shared" si="1"/>
        <v>starttid saknas</v>
      </c>
      <c r="S7" s="122"/>
      <c r="T7"/>
    </row>
    <row r="8" spans="1:20" ht="14.25" customHeight="1" x14ac:dyDescent="0.2">
      <c r="A8" s="282">
        <v>43835</v>
      </c>
      <c r="B8" s="227" t="s">
        <v>130</v>
      </c>
      <c r="C8" s="230">
        <v>0</v>
      </c>
      <c r="D8" s="119">
        <v>0</v>
      </c>
      <c r="E8" s="119">
        <v>0</v>
      </c>
      <c r="F8" s="120">
        <v>0</v>
      </c>
      <c r="G8" s="120">
        <f t="shared" si="2"/>
        <v>0</v>
      </c>
      <c r="H8" s="120">
        <f t="shared" si="7"/>
        <v>0</v>
      </c>
      <c r="I8" s="147">
        <f>Sammanställning!$E$16/2</f>
        <v>4</v>
      </c>
      <c r="J8" s="233">
        <f>H8-I8</f>
        <v>-4</v>
      </c>
      <c r="K8" s="123">
        <f>IF(E8=0,K7,IF(C8=0,S22,K7+J8))</f>
        <v>0</v>
      </c>
      <c r="L8" s="174" t="str">
        <f t="shared" si="8"/>
        <v>Uppgift saknas</v>
      </c>
      <c r="M8" s="213" t="s">
        <v>177</v>
      </c>
      <c r="N8" s="122" t="str">
        <f t="shared" si="1"/>
        <v>starttid saknas</v>
      </c>
      <c r="S8" s="122"/>
    </row>
    <row r="9" spans="1:20" ht="14.25" customHeight="1" x14ac:dyDescent="0.2">
      <c r="A9" s="263">
        <v>43836</v>
      </c>
      <c r="B9" s="225" t="s">
        <v>131</v>
      </c>
      <c r="C9" s="228">
        <v>0</v>
      </c>
      <c r="D9" s="103">
        <v>0</v>
      </c>
      <c r="E9" s="103">
        <v>0</v>
      </c>
      <c r="F9" s="104">
        <f>D9*24</f>
        <v>0</v>
      </c>
      <c r="G9" s="193">
        <f t="shared" si="2"/>
        <v>0</v>
      </c>
      <c r="H9" s="193">
        <f t="shared" si="7"/>
        <v>0</v>
      </c>
      <c r="I9" s="105">
        <v>0</v>
      </c>
      <c r="J9" s="268">
        <f>H9-I9</f>
        <v>0</v>
      </c>
      <c r="K9" s="123">
        <f t="shared" si="5"/>
        <v>0</v>
      </c>
      <c r="L9" s="174"/>
      <c r="M9" s="201" t="s">
        <v>178</v>
      </c>
      <c r="N9" s="122" t="str">
        <f t="shared" si="1"/>
        <v/>
      </c>
      <c r="P9" s="122" t="s">
        <v>140</v>
      </c>
      <c r="S9" s="122"/>
    </row>
    <row r="10" spans="1:20" ht="14.25" customHeight="1" x14ac:dyDescent="0.2">
      <c r="A10" s="263">
        <v>43837</v>
      </c>
      <c r="B10" s="225" t="s">
        <v>132</v>
      </c>
      <c r="C10" s="228">
        <v>0</v>
      </c>
      <c r="D10" s="103">
        <v>0</v>
      </c>
      <c r="E10" s="103">
        <v>0</v>
      </c>
      <c r="F10" s="104">
        <f>D10*24</f>
        <v>0</v>
      </c>
      <c r="G10" s="193">
        <f t="shared" si="2"/>
        <v>0</v>
      </c>
      <c r="H10" s="193">
        <f t="shared" si="7"/>
        <v>0</v>
      </c>
      <c r="I10" s="105">
        <v>0</v>
      </c>
      <c r="J10" s="268">
        <f>H10-I10</f>
        <v>0</v>
      </c>
      <c r="K10" s="123">
        <f t="shared" si="5"/>
        <v>0</v>
      </c>
      <c r="L10" s="174"/>
      <c r="M10" s="176"/>
      <c r="N10" s="122" t="str">
        <f t="shared" si="1"/>
        <v/>
      </c>
      <c r="S10" s="122"/>
    </row>
    <row r="11" spans="1:20" s="8" customFormat="1" ht="14.25" customHeight="1" x14ac:dyDescent="0.2">
      <c r="A11" s="244">
        <v>43838</v>
      </c>
      <c r="B11" s="226" t="s">
        <v>133</v>
      </c>
      <c r="C11" s="229">
        <v>0</v>
      </c>
      <c r="D11" s="192">
        <v>2.0833333333333332E-2</v>
      </c>
      <c r="E11" s="192">
        <v>0</v>
      </c>
      <c r="F11" s="193">
        <v>0.5</v>
      </c>
      <c r="G11" s="193">
        <f t="shared" si="2"/>
        <v>-2.0833333333333332E-2</v>
      </c>
      <c r="H11" s="193">
        <f t="shared" si="7"/>
        <v>-0.5</v>
      </c>
      <c r="I11" s="211">
        <f>Sammanställning!$E$16</f>
        <v>8</v>
      </c>
      <c r="J11" s="289">
        <f t="shared" ref="J11:J12" si="9">H11-I11</f>
        <v>-8.5</v>
      </c>
      <c r="K11" s="123">
        <f t="shared" si="5"/>
        <v>0</v>
      </c>
      <c r="L11" s="174" t="str">
        <f t="shared" si="8"/>
        <v>Uppgift saknas</v>
      </c>
      <c r="M11" s="283"/>
      <c r="N11" s="122" t="str">
        <f t="shared" si="1"/>
        <v>starttid saknas</v>
      </c>
      <c r="O11" s="2"/>
      <c r="P11" s="2"/>
      <c r="Q11" s="2"/>
      <c r="R11" s="2"/>
      <c r="S11" s="2"/>
    </row>
    <row r="12" spans="1:20" ht="14.25" customHeight="1" x14ac:dyDescent="0.2">
      <c r="A12" s="244">
        <v>43839</v>
      </c>
      <c r="B12" s="226" t="s">
        <v>134</v>
      </c>
      <c r="C12" s="229">
        <v>0</v>
      </c>
      <c r="D12" s="192">
        <v>2.0833333333333332E-2</v>
      </c>
      <c r="E12" s="192">
        <v>0</v>
      </c>
      <c r="F12" s="193">
        <f t="shared" ref="F12" si="10">D12*24</f>
        <v>0.5</v>
      </c>
      <c r="G12" s="193">
        <f t="shared" si="2"/>
        <v>-2.0833333333333332E-2</v>
      </c>
      <c r="H12" s="193">
        <f t="shared" si="7"/>
        <v>-0.5</v>
      </c>
      <c r="I12" s="211">
        <f>Sammanställning!$E$16</f>
        <v>8</v>
      </c>
      <c r="J12" s="289">
        <f t="shared" si="9"/>
        <v>-8.5</v>
      </c>
      <c r="K12" s="123">
        <f t="shared" si="5"/>
        <v>0</v>
      </c>
      <c r="L12" s="174" t="str">
        <f t="shared" si="8"/>
        <v>Uppgift saknas</v>
      </c>
      <c r="M12" s="283"/>
      <c r="N12" s="122" t="str">
        <f t="shared" si="1"/>
        <v>starttid saknas</v>
      </c>
      <c r="S12" s="122"/>
    </row>
    <row r="13" spans="1:20" ht="14.25" customHeight="1" x14ac:dyDescent="0.2">
      <c r="A13" s="244">
        <v>43840</v>
      </c>
      <c r="B13" s="226" t="s">
        <v>128</v>
      </c>
      <c r="C13" s="231">
        <v>0</v>
      </c>
      <c r="D13" s="110">
        <v>2.0833333333333332E-2</v>
      </c>
      <c r="E13" s="110">
        <v>0</v>
      </c>
      <c r="F13" s="129">
        <f t="shared" si="6"/>
        <v>0.5</v>
      </c>
      <c r="G13" s="193">
        <f t="shared" si="2"/>
        <v>-2.0833333333333332E-2</v>
      </c>
      <c r="H13" s="193">
        <f t="shared" si="7"/>
        <v>-0.5</v>
      </c>
      <c r="I13" s="111">
        <f>Sammanställning!$E$16</f>
        <v>8</v>
      </c>
      <c r="J13" s="173">
        <f t="shared" si="4"/>
        <v>-8.5</v>
      </c>
      <c r="K13" s="123">
        <f t="shared" si="5"/>
        <v>0</v>
      </c>
      <c r="L13" s="174" t="str">
        <f t="shared" si="8"/>
        <v>Uppgift saknas</v>
      </c>
      <c r="M13" s="176"/>
      <c r="N13" s="122" t="str">
        <f t="shared" si="1"/>
        <v>starttid saknas</v>
      </c>
      <c r="S13" s="122"/>
    </row>
    <row r="14" spans="1:20" ht="14.25" customHeight="1" x14ac:dyDescent="0.2">
      <c r="A14" s="244">
        <v>43841</v>
      </c>
      <c r="B14" s="226" t="s">
        <v>129</v>
      </c>
      <c r="C14" s="231">
        <v>0</v>
      </c>
      <c r="D14" s="110">
        <v>2.0833333333333332E-2</v>
      </c>
      <c r="E14" s="110">
        <v>0</v>
      </c>
      <c r="F14" s="129">
        <f t="shared" si="6"/>
        <v>0.5</v>
      </c>
      <c r="G14" s="193">
        <f t="shared" si="2"/>
        <v>-2.0833333333333332E-2</v>
      </c>
      <c r="H14" s="193">
        <f t="shared" si="7"/>
        <v>-0.5</v>
      </c>
      <c r="I14" s="111">
        <f>Sammanställning!$E$16</f>
        <v>8</v>
      </c>
      <c r="J14" s="173">
        <f t="shared" si="4"/>
        <v>-8.5</v>
      </c>
      <c r="K14" s="123">
        <f t="shared" si="5"/>
        <v>0</v>
      </c>
      <c r="L14" s="174" t="str">
        <f t="shared" si="8"/>
        <v>Uppgift saknas</v>
      </c>
      <c r="M14" s="176"/>
      <c r="N14" s="122" t="str">
        <f t="shared" si="1"/>
        <v>starttid saknas</v>
      </c>
      <c r="S14" s="122"/>
    </row>
    <row r="15" spans="1:20" ht="14.25" customHeight="1" x14ac:dyDescent="0.2">
      <c r="A15" s="244">
        <v>43842</v>
      </c>
      <c r="B15" s="226" t="s">
        <v>130</v>
      </c>
      <c r="C15" s="231">
        <v>0</v>
      </c>
      <c r="D15" s="110">
        <v>2.0833333333333332E-2</v>
      </c>
      <c r="E15" s="110">
        <v>0</v>
      </c>
      <c r="F15" s="129">
        <f>D15*24</f>
        <v>0.5</v>
      </c>
      <c r="G15" s="193">
        <f t="shared" si="2"/>
        <v>-2.0833333333333332E-2</v>
      </c>
      <c r="H15" s="193">
        <f t="shared" si="7"/>
        <v>-0.5</v>
      </c>
      <c r="I15" s="111">
        <f>Sammanställning!$E$16</f>
        <v>8</v>
      </c>
      <c r="J15" s="173">
        <f>H15-I15</f>
        <v>-8.5</v>
      </c>
      <c r="K15" s="123">
        <f t="shared" si="5"/>
        <v>0</v>
      </c>
      <c r="L15" s="174" t="str">
        <f t="shared" si="8"/>
        <v>Uppgift saknas</v>
      </c>
      <c r="M15" s="176"/>
      <c r="N15" s="122" t="str">
        <f t="shared" si="1"/>
        <v>starttid saknas</v>
      </c>
      <c r="S15" s="122"/>
    </row>
    <row r="16" spans="1:20" ht="14.25" customHeight="1" x14ac:dyDescent="0.2">
      <c r="A16" s="263">
        <v>43843</v>
      </c>
      <c r="B16" s="225" t="s">
        <v>131</v>
      </c>
      <c r="C16" s="228">
        <v>0</v>
      </c>
      <c r="D16" s="103">
        <v>0</v>
      </c>
      <c r="E16" s="103">
        <v>0</v>
      </c>
      <c r="F16" s="104">
        <f>D16*24</f>
        <v>0</v>
      </c>
      <c r="G16" s="104">
        <f t="shared" si="2"/>
        <v>0</v>
      </c>
      <c r="H16" s="104">
        <f t="shared" si="7"/>
        <v>0</v>
      </c>
      <c r="I16" s="105">
        <v>0</v>
      </c>
      <c r="J16" s="268">
        <f>H16-I16</f>
        <v>0</v>
      </c>
      <c r="K16" s="123">
        <f t="shared" si="5"/>
        <v>0</v>
      </c>
      <c r="L16" s="174"/>
      <c r="M16" s="176"/>
      <c r="N16" s="122" t="str">
        <f t="shared" si="1"/>
        <v/>
      </c>
      <c r="S16" s="122"/>
    </row>
    <row r="17" spans="1:19" ht="14.25" customHeight="1" x14ac:dyDescent="0.2">
      <c r="A17" s="263">
        <v>43844</v>
      </c>
      <c r="B17" s="225" t="s">
        <v>132</v>
      </c>
      <c r="C17" s="228">
        <v>0</v>
      </c>
      <c r="D17" s="103">
        <v>0</v>
      </c>
      <c r="E17" s="103">
        <v>0</v>
      </c>
      <c r="F17" s="104">
        <f>D17*24</f>
        <v>0</v>
      </c>
      <c r="G17" s="104">
        <f t="shared" si="2"/>
        <v>0</v>
      </c>
      <c r="H17" s="104">
        <f t="shared" si="7"/>
        <v>0</v>
      </c>
      <c r="I17" s="105">
        <v>0</v>
      </c>
      <c r="J17" s="268">
        <f>H17-I17</f>
        <v>0</v>
      </c>
      <c r="K17" s="123">
        <f t="shared" si="5"/>
        <v>0</v>
      </c>
      <c r="L17" s="174"/>
      <c r="M17" s="176"/>
      <c r="N17" s="122" t="str">
        <f t="shared" si="1"/>
        <v/>
      </c>
      <c r="O17" s="122" t="str">
        <f t="shared" si="1"/>
        <v/>
      </c>
      <c r="S17" s="122"/>
    </row>
    <row r="18" spans="1:19" s="8" customFormat="1" ht="14.25" customHeight="1" x14ac:dyDescent="0.2">
      <c r="A18" s="244">
        <v>43845</v>
      </c>
      <c r="B18" s="226" t="s">
        <v>133</v>
      </c>
      <c r="C18" s="229">
        <v>0</v>
      </c>
      <c r="D18" s="192">
        <v>2.0833333333333332E-2</v>
      </c>
      <c r="E18" s="192">
        <v>0</v>
      </c>
      <c r="F18" s="193">
        <f t="shared" ref="F18:F19" si="11">D18*24</f>
        <v>0.5</v>
      </c>
      <c r="G18" s="193">
        <f t="shared" si="2"/>
        <v>-2.0833333333333332E-2</v>
      </c>
      <c r="H18" s="193">
        <f t="shared" si="7"/>
        <v>-0.5</v>
      </c>
      <c r="I18" s="211">
        <f>Sammanställning!$E$16</f>
        <v>8</v>
      </c>
      <c r="J18" s="289">
        <f t="shared" ref="J18:J19" si="12">H18-I18</f>
        <v>-8.5</v>
      </c>
      <c r="K18" s="123">
        <f t="shared" si="5"/>
        <v>0</v>
      </c>
      <c r="L18" s="174" t="str">
        <f t="shared" si="8"/>
        <v>Uppgift saknas</v>
      </c>
      <c r="M18" s="176"/>
      <c r="N18" s="122" t="str">
        <f t="shared" si="1"/>
        <v>starttid saknas</v>
      </c>
      <c r="O18" s="2"/>
      <c r="P18" s="2"/>
      <c r="Q18" s="2"/>
      <c r="R18" s="2"/>
      <c r="S18" s="2"/>
    </row>
    <row r="19" spans="1:19" ht="14.25" customHeight="1" x14ac:dyDescent="0.2">
      <c r="A19" s="244">
        <v>43846</v>
      </c>
      <c r="B19" s="226" t="s">
        <v>134</v>
      </c>
      <c r="C19" s="229">
        <v>0</v>
      </c>
      <c r="D19" s="192">
        <v>2.0833333333333332E-2</v>
      </c>
      <c r="E19" s="192">
        <v>0</v>
      </c>
      <c r="F19" s="193">
        <f t="shared" si="11"/>
        <v>0.5</v>
      </c>
      <c r="G19" s="193">
        <f t="shared" si="2"/>
        <v>-2.0833333333333332E-2</v>
      </c>
      <c r="H19" s="193">
        <f t="shared" si="7"/>
        <v>-0.5</v>
      </c>
      <c r="I19" s="211">
        <f>Sammanställning!$E$16</f>
        <v>8</v>
      </c>
      <c r="J19" s="289">
        <f t="shared" si="12"/>
        <v>-8.5</v>
      </c>
      <c r="K19" s="123">
        <f t="shared" si="5"/>
        <v>0</v>
      </c>
      <c r="L19" s="174" t="str">
        <f t="shared" si="8"/>
        <v>Uppgift saknas</v>
      </c>
      <c r="M19" s="176"/>
      <c r="N19" s="122" t="str">
        <f t="shared" si="1"/>
        <v>starttid saknas</v>
      </c>
      <c r="S19" s="122"/>
    </row>
    <row r="20" spans="1:19" ht="15.75" customHeight="1" x14ac:dyDescent="0.2">
      <c r="A20" s="244">
        <v>43847</v>
      </c>
      <c r="B20" s="226" t="s">
        <v>128</v>
      </c>
      <c r="C20" s="231">
        <v>0</v>
      </c>
      <c r="D20" s="110">
        <v>2.0833333333333301E-2</v>
      </c>
      <c r="E20" s="110">
        <v>0</v>
      </c>
      <c r="F20" s="129">
        <f t="shared" ref="F20:F21" si="13">D20*24</f>
        <v>0.49999999999999922</v>
      </c>
      <c r="G20" s="193">
        <f t="shared" si="2"/>
        <v>-2.0833333333333301E-2</v>
      </c>
      <c r="H20" s="193">
        <f t="shared" si="7"/>
        <v>-0.49999999999999922</v>
      </c>
      <c r="I20" s="111">
        <f>Sammanställning!$E$16</f>
        <v>8</v>
      </c>
      <c r="J20" s="173">
        <f t="shared" ref="J20:J21" si="14">H20-I20</f>
        <v>-8.5</v>
      </c>
      <c r="K20" s="123">
        <f t="shared" si="5"/>
        <v>0</v>
      </c>
      <c r="L20" s="174" t="str">
        <f t="shared" si="8"/>
        <v>Uppgift saknas</v>
      </c>
      <c r="M20" s="176"/>
      <c r="N20" s="122" t="str">
        <f t="shared" si="1"/>
        <v>starttid saknas</v>
      </c>
      <c r="S20" s="122"/>
    </row>
    <row r="21" spans="1:19" ht="14.25" customHeight="1" x14ac:dyDescent="0.2">
      <c r="A21" s="244">
        <v>43848</v>
      </c>
      <c r="B21" s="226" t="s">
        <v>129</v>
      </c>
      <c r="C21" s="231">
        <v>0</v>
      </c>
      <c r="D21" s="110">
        <v>2.0833333333333301E-2</v>
      </c>
      <c r="E21" s="110">
        <v>0</v>
      </c>
      <c r="F21" s="129">
        <f t="shared" si="13"/>
        <v>0.49999999999999922</v>
      </c>
      <c r="G21" s="193">
        <f t="shared" si="2"/>
        <v>-2.0833333333333301E-2</v>
      </c>
      <c r="H21" s="193">
        <f t="shared" si="7"/>
        <v>-0.49999999999999922</v>
      </c>
      <c r="I21" s="111">
        <f>Sammanställning!$E$16</f>
        <v>8</v>
      </c>
      <c r="J21" s="173">
        <f t="shared" si="14"/>
        <v>-8.5</v>
      </c>
      <c r="K21" s="123">
        <f t="shared" si="5"/>
        <v>0</v>
      </c>
      <c r="L21" s="174" t="str">
        <f t="shared" si="8"/>
        <v>Uppgift saknas</v>
      </c>
      <c r="M21" s="176"/>
      <c r="N21" s="122" t="str">
        <f t="shared" si="1"/>
        <v>starttid saknas</v>
      </c>
      <c r="S21" s="122"/>
    </row>
    <row r="22" spans="1:19" ht="14.25" customHeight="1" x14ac:dyDescent="0.2">
      <c r="A22" s="244">
        <v>43849</v>
      </c>
      <c r="B22" s="226" t="s">
        <v>130</v>
      </c>
      <c r="C22" s="231">
        <v>0</v>
      </c>
      <c r="D22" s="110">
        <v>2.0833333333333332E-2</v>
      </c>
      <c r="E22" s="110">
        <v>0</v>
      </c>
      <c r="F22" s="129">
        <f>D22*24</f>
        <v>0.5</v>
      </c>
      <c r="G22" s="193">
        <f t="shared" si="2"/>
        <v>-2.0833333333333332E-2</v>
      </c>
      <c r="H22" s="193">
        <f t="shared" si="7"/>
        <v>-0.5</v>
      </c>
      <c r="I22" s="111">
        <f>Sammanställning!$E$16</f>
        <v>8</v>
      </c>
      <c r="J22" s="173">
        <f>H22-I22</f>
        <v>-8.5</v>
      </c>
      <c r="K22" s="123">
        <f t="shared" si="5"/>
        <v>0</v>
      </c>
      <c r="L22" s="174" t="str">
        <f t="shared" si="8"/>
        <v>Uppgift saknas</v>
      </c>
      <c r="M22" s="176"/>
      <c r="N22" s="122" t="str">
        <f t="shared" si="1"/>
        <v>starttid saknas</v>
      </c>
      <c r="S22" s="122"/>
    </row>
    <row r="23" spans="1:19" ht="14.25" customHeight="1" x14ac:dyDescent="0.2">
      <c r="A23" s="263">
        <v>43850</v>
      </c>
      <c r="B23" s="225" t="s">
        <v>131</v>
      </c>
      <c r="C23" s="228">
        <v>0</v>
      </c>
      <c r="D23" s="103">
        <v>0</v>
      </c>
      <c r="E23" s="103">
        <v>0</v>
      </c>
      <c r="F23" s="104">
        <f>D23*24</f>
        <v>0</v>
      </c>
      <c r="G23" s="104">
        <f t="shared" si="2"/>
        <v>0</v>
      </c>
      <c r="H23" s="104">
        <f t="shared" si="7"/>
        <v>0</v>
      </c>
      <c r="I23" s="105">
        <v>0</v>
      </c>
      <c r="J23" s="268">
        <v>0</v>
      </c>
      <c r="K23" s="123">
        <f t="shared" si="5"/>
        <v>0</v>
      </c>
      <c r="L23" s="174"/>
      <c r="M23" s="176"/>
      <c r="N23" s="122" t="str">
        <f t="shared" si="1"/>
        <v/>
      </c>
      <c r="S23" s="122"/>
    </row>
    <row r="24" spans="1:19" ht="14.25" customHeight="1" x14ac:dyDescent="0.2">
      <c r="A24" s="263">
        <v>43851</v>
      </c>
      <c r="B24" s="225" t="s">
        <v>132</v>
      </c>
      <c r="C24" s="228">
        <v>0</v>
      </c>
      <c r="D24" s="103">
        <v>0</v>
      </c>
      <c r="E24" s="103">
        <v>0</v>
      </c>
      <c r="F24" s="104">
        <f>D24*24</f>
        <v>0</v>
      </c>
      <c r="G24" s="104">
        <f t="shared" si="2"/>
        <v>0</v>
      </c>
      <c r="H24" s="104">
        <f t="shared" si="7"/>
        <v>0</v>
      </c>
      <c r="I24" s="105">
        <v>0</v>
      </c>
      <c r="J24" s="268">
        <f>H24-I24</f>
        <v>0</v>
      </c>
      <c r="K24" s="123">
        <f t="shared" si="5"/>
        <v>0</v>
      </c>
      <c r="L24" s="174"/>
      <c r="M24" s="176"/>
      <c r="N24" s="122" t="str">
        <f t="shared" ref="N24:N34" si="15">IF(I24=0,"",IF(C24=0,"starttid saknas",""))</f>
        <v/>
      </c>
      <c r="S24" s="122"/>
    </row>
    <row r="25" spans="1:19" s="8" customFormat="1" ht="14.25" customHeight="1" x14ac:dyDescent="0.2">
      <c r="A25" s="244">
        <v>43852</v>
      </c>
      <c r="B25" s="226" t="s">
        <v>133</v>
      </c>
      <c r="C25" s="229">
        <v>0</v>
      </c>
      <c r="D25" s="192">
        <v>2.0833333333333332E-2</v>
      </c>
      <c r="E25" s="192">
        <v>0</v>
      </c>
      <c r="F25" s="193">
        <f t="shared" ref="F25:F26" si="16">D25*24</f>
        <v>0.5</v>
      </c>
      <c r="G25" s="193">
        <f t="shared" si="2"/>
        <v>-2.0833333333333332E-2</v>
      </c>
      <c r="H25" s="193">
        <f t="shared" si="7"/>
        <v>-0.5</v>
      </c>
      <c r="I25" s="211">
        <f>Sammanställning!$E$16</f>
        <v>8</v>
      </c>
      <c r="J25" s="289">
        <f t="shared" ref="J25:J26" si="17">H25-I25</f>
        <v>-8.5</v>
      </c>
      <c r="K25" s="123">
        <f t="shared" si="5"/>
        <v>0</v>
      </c>
      <c r="L25" s="174" t="str">
        <f t="shared" si="8"/>
        <v>Uppgift saknas</v>
      </c>
      <c r="M25" s="176"/>
      <c r="N25" s="122" t="str">
        <f t="shared" si="15"/>
        <v>starttid saknas</v>
      </c>
      <c r="O25" s="2"/>
      <c r="P25" s="2"/>
      <c r="Q25" s="2"/>
      <c r="R25" s="2"/>
      <c r="S25" s="2"/>
    </row>
    <row r="26" spans="1:19" ht="14.25" customHeight="1" x14ac:dyDescent="0.2">
      <c r="A26" s="244">
        <v>43853</v>
      </c>
      <c r="B26" s="226" t="s">
        <v>134</v>
      </c>
      <c r="C26" s="229">
        <v>0</v>
      </c>
      <c r="D26" s="192">
        <v>2.0833333333333332E-2</v>
      </c>
      <c r="E26" s="192">
        <v>0</v>
      </c>
      <c r="F26" s="193">
        <f t="shared" si="16"/>
        <v>0.5</v>
      </c>
      <c r="G26" s="193">
        <f t="shared" si="2"/>
        <v>-2.0833333333333332E-2</v>
      </c>
      <c r="H26" s="193">
        <f t="shared" si="7"/>
        <v>-0.5</v>
      </c>
      <c r="I26" s="211">
        <f>Sammanställning!$E$16</f>
        <v>8</v>
      </c>
      <c r="J26" s="289">
        <f t="shared" si="17"/>
        <v>-8.5</v>
      </c>
      <c r="K26" s="123">
        <f t="shared" si="5"/>
        <v>0</v>
      </c>
      <c r="L26" s="174" t="str">
        <f t="shared" si="8"/>
        <v>Uppgift saknas</v>
      </c>
      <c r="M26" s="176"/>
      <c r="N26" s="122" t="str">
        <f t="shared" si="15"/>
        <v>starttid saknas</v>
      </c>
      <c r="S26" s="122"/>
    </row>
    <row r="27" spans="1:19" ht="14.25" customHeight="1" x14ac:dyDescent="0.2">
      <c r="A27" s="244">
        <v>43854</v>
      </c>
      <c r="B27" s="226" t="s">
        <v>128</v>
      </c>
      <c r="C27" s="231">
        <v>0</v>
      </c>
      <c r="D27" s="110">
        <v>2.0833333333333332E-2</v>
      </c>
      <c r="E27" s="110">
        <v>0</v>
      </c>
      <c r="F27" s="129">
        <f t="shared" ref="F27:F28" si="18">D27*24</f>
        <v>0.5</v>
      </c>
      <c r="G27" s="193">
        <f t="shared" si="2"/>
        <v>-2.0833333333333332E-2</v>
      </c>
      <c r="H27" s="193">
        <f t="shared" si="7"/>
        <v>-0.5</v>
      </c>
      <c r="I27" s="111">
        <f>Sammanställning!$E$16</f>
        <v>8</v>
      </c>
      <c r="J27" s="173">
        <f t="shared" ref="J27:J31" si="19">H27-I27</f>
        <v>-8.5</v>
      </c>
      <c r="K27" s="123">
        <f t="shared" si="5"/>
        <v>0</v>
      </c>
      <c r="L27" s="174" t="str">
        <f t="shared" si="8"/>
        <v>Uppgift saknas</v>
      </c>
      <c r="M27" s="176"/>
      <c r="N27" s="122" t="str">
        <f t="shared" si="15"/>
        <v>starttid saknas</v>
      </c>
      <c r="S27" s="122"/>
    </row>
    <row r="28" spans="1:19" ht="14.25" customHeight="1" x14ac:dyDescent="0.2">
      <c r="A28" s="244">
        <v>43855</v>
      </c>
      <c r="B28" s="226" t="s">
        <v>129</v>
      </c>
      <c r="C28" s="231">
        <v>0</v>
      </c>
      <c r="D28" s="110">
        <v>2.0833333333333332E-2</v>
      </c>
      <c r="E28" s="110">
        <v>0</v>
      </c>
      <c r="F28" s="129">
        <f t="shared" si="18"/>
        <v>0.5</v>
      </c>
      <c r="G28" s="193">
        <f t="shared" si="2"/>
        <v>-2.0833333333333332E-2</v>
      </c>
      <c r="H28" s="193">
        <f t="shared" si="7"/>
        <v>-0.5</v>
      </c>
      <c r="I28" s="111">
        <f>Sammanställning!$E$16</f>
        <v>8</v>
      </c>
      <c r="J28" s="173">
        <f t="shared" si="19"/>
        <v>-8.5</v>
      </c>
      <c r="K28" s="123">
        <f t="shared" si="5"/>
        <v>0</v>
      </c>
      <c r="L28" s="174" t="str">
        <f t="shared" si="8"/>
        <v>Uppgift saknas</v>
      </c>
      <c r="M28" s="176"/>
      <c r="N28" s="122" t="str">
        <f t="shared" si="15"/>
        <v>starttid saknas</v>
      </c>
      <c r="S28" s="122"/>
    </row>
    <row r="29" spans="1:19" ht="14.25" customHeight="1" x14ac:dyDescent="0.2">
      <c r="A29" s="244">
        <v>43856</v>
      </c>
      <c r="B29" s="226" t="s">
        <v>130</v>
      </c>
      <c r="C29" s="231">
        <v>0</v>
      </c>
      <c r="D29" s="110">
        <v>2.0833333333333301E-2</v>
      </c>
      <c r="E29" s="110">
        <v>0</v>
      </c>
      <c r="F29" s="129">
        <f t="shared" ref="F29" si="20">D29*24</f>
        <v>0.49999999999999922</v>
      </c>
      <c r="G29" s="193">
        <f t="shared" si="2"/>
        <v>-2.0833333333333301E-2</v>
      </c>
      <c r="H29" s="193">
        <f t="shared" si="7"/>
        <v>-0.49999999999999922</v>
      </c>
      <c r="I29" s="111">
        <f>Sammanställning!$E$16</f>
        <v>8</v>
      </c>
      <c r="J29" s="173">
        <f t="shared" si="19"/>
        <v>-8.5</v>
      </c>
      <c r="K29" s="123">
        <f t="shared" si="5"/>
        <v>0</v>
      </c>
      <c r="L29" s="174" t="str">
        <f t="shared" si="8"/>
        <v>Uppgift saknas</v>
      </c>
      <c r="M29" s="176"/>
      <c r="N29" s="122" t="str">
        <f t="shared" si="15"/>
        <v>starttid saknas</v>
      </c>
      <c r="S29" s="122"/>
    </row>
    <row r="30" spans="1:19" ht="14.25" customHeight="1" x14ac:dyDescent="0.2">
      <c r="A30" s="263">
        <v>43857</v>
      </c>
      <c r="B30" s="225" t="s">
        <v>131</v>
      </c>
      <c r="C30" s="228">
        <v>0</v>
      </c>
      <c r="D30" s="103">
        <v>0</v>
      </c>
      <c r="E30" s="103">
        <v>0</v>
      </c>
      <c r="F30" s="104">
        <f t="shared" ref="F30:F34" si="21">D30*24</f>
        <v>0</v>
      </c>
      <c r="G30" s="104">
        <f t="shared" si="2"/>
        <v>0</v>
      </c>
      <c r="H30" s="104">
        <f t="shared" si="7"/>
        <v>0</v>
      </c>
      <c r="I30" s="105">
        <v>0</v>
      </c>
      <c r="J30" s="268">
        <v>0</v>
      </c>
      <c r="K30" s="123">
        <f t="shared" si="5"/>
        <v>0</v>
      </c>
      <c r="L30" s="174"/>
      <c r="M30" s="176"/>
      <c r="N30" s="122" t="str">
        <f t="shared" si="15"/>
        <v/>
      </c>
      <c r="S30" s="122"/>
    </row>
    <row r="31" spans="1:19" ht="14.25" customHeight="1" x14ac:dyDescent="0.2">
      <c r="A31" s="263">
        <v>43858</v>
      </c>
      <c r="B31" s="225" t="s">
        <v>132</v>
      </c>
      <c r="C31" s="228">
        <v>0</v>
      </c>
      <c r="D31" s="103">
        <v>0</v>
      </c>
      <c r="E31" s="103">
        <v>0</v>
      </c>
      <c r="F31" s="104">
        <f t="shared" si="21"/>
        <v>0</v>
      </c>
      <c r="G31" s="104">
        <f t="shared" si="2"/>
        <v>0</v>
      </c>
      <c r="H31" s="104">
        <f t="shared" si="7"/>
        <v>0</v>
      </c>
      <c r="I31" s="105">
        <v>0</v>
      </c>
      <c r="J31" s="268">
        <f t="shared" si="19"/>
        <v>0</v>
      </c>
      <c r="K31" s="123">
        <f t="shared" si="5"/>
        <v>0</v>
      </c>
      <c r="L31" s="174"/>
      <c r="M31" s="176"/>
      <c r="N31" s="122" t="str">
        <f t="shared" si="15"/>
        <v/>
      </c>
      <c r="S31" s="122"/>
    </row>
    <row r="32" spans="1:19" ht="14.25" customHeight="1" x14ac:dyDescent="0.2">
      <c r="A32" s="244">
        <v>43859</v>
      </c>
      <c r="B32" s="226" t="s">
        <v>133</v>
      </c>
      <c r="C32" s="229">
        <v>0</v>
      </c>
      <c r="D32" s="192">
        <v>2.0833333333333332E-2</v>
      </c>
      <c r="E32" s="192">
        <v>0</v>
      </c>
      <c r="F32" s="193">
        <f t="shared" si="21"/>
        <v>0.5</v>
      </c>
      <c r="G32" s="193">
        <f t="shared" si="2"/>
        <v>-2.0833333333333332E-2</v>
      </c>
      <c r="H32" s="193">
        <f t="shared" si="7"/>
        <v>-0.5</v>
      </c>
      <c r="I32" s="211">
        <f>Sammanställning!$E$16</f>
        <v>8</v>
      </c>
      <c r="J32" s="320">
        <f t="shared" ref="J32:J34" si="22">H32-I32</f>
        <v>-8.5</v>
      </c>
      <c r="K32" s="123">
        <f t="shared" si="5"/>
        <v>0</v>
      </c>
      <c r="L32" s="174" t="str">
        <f t="shared" si="8"/>
        <v>Uppgift saknas</v>
      </c>
      <c r="M32" s="176"/>
      <c r="N32" s="122" t="str">
        <f t="shared" si="15"/>
        <v>starttid saknas</v>
      </c>
      <c r="S32" s="122"/>
    </row>
    <row r="33" spans="1:19" ht="14.25" customHeight="1" x14ac:dyDescent="0.2">
      <c r="A33" s="244">
        <v>43860</v>
      </c>
      <c r="B33" s="226" t="s">
        <v>134</v>
      </c>
      <c r="C33" s="229">
        <v>0</v>
      </c>
      <c r="D33" s="110">
        <v>2.0833333333333332E-2</v>
      </c>
      <c r="E33" s="192">
        <v>0</v>
      </c>
      <c r="F33" s="193">
        <f t="shared" si="21"/>
        <v>0.5</v>
      </c>
      <c r="G33" s="193">
        <f t="shared" si="2"/>
        <v>-2.0833333333333332E-2</v>
      </c>
      <c r="H33" s="193">
        <f t="shared" si="7"/>
        <v>-0.5</v>
      </c>
      <c r="I33" s="211">
        <f>Sammanställning!$E$16</f>
        <v>8</v>
      </c>
      <c r="J33" s="232">
        <f t="shared" si="22"/>
        <v>-8.5</v>
      </c>
      <c r="K33" s="123">
        <f t="shared" si="5"/>
        <v>0</v>
      </c>
      <c r="L33" s="174" t="str">
        <f t="shared" si="8"/>
        <v>Uppgift saknas</v>
      </c>
      <c r="M33" s="281"/>
      <c r="N33" s="122" t="str">
        <f t="shared" si="15"/>
        <v>starttid saknas</v>
      </c>
      <c r="S33" s="122"/>
    </row>
    <row r="34" spans="1:19" ht="14.25" customHeight="1" thickBot="1" x14ac:dyDescent="0.25">
      <c r="A34" s="244">
        <v>43861</v>
      </c>
      <c r="B34" s="226" t="s">
        <v>128</v>
      </c>
      <c r="C34" s="229">
        <v>0</v>
      </c>
      <c r="D34" s="192">
        <v>2.0833333333333332E-2</v>
      </c>
      <c r="E34" s="192">
        <v>0</v>
      </c>
      <c r="F34" s="129">
        <f t="shared" si="21"/>
        <v>0.5</v>
      </c>
      <c r="G34" s="193">
        <f t="shared" si="2"/>
        <v>-2.0833333333333332E-2</v>
      </c>
      <c r="H34" s="193">
        <f t="shared" si="7"/>
        <v>-0.5</v>
      </c>
      <c r="I34" s="211">
        <f>Sammanställning!$E$16</f>
        <v>8</v>
      </c>
      <c r="J34" s="232">
        <f t="shared" si="22"/>
        <v>-8.5</v>
      </c>
      <c r="K34" s="123">
        <f t="shared" si="5"/>
        <v>0</v>
      </c>
      <c r="L34" s="174" t="str">
        <f t="shared" si="8"/>
        <v>Uppgift saknas</v>
      </c>
      <c r="M34" s="216"/>
      <c r="N34" s="122" t="str">
        <f t="shared" si="15"/>
        <v>starttid saknas</v>
      </c>
      <c r="S34" s="122"/>
    </row>
    <row r="35" spans="1:19" ht="14.25" customHeight="1" x14ac:dyDescent="0.2">
      <c r="A35" s="247" t="s">
        <v>6</v>
      </c>
      <c r="B35" s="54"/>
      <c r="C35" s="55"/>
      <c r="D35" s="55"/>
      <c r="E35" s="55"/>
      <c r="F35" s="55"/>
      <c r="G35" s="55"/>
      <c r="H35" s="55"/>
      <c r="I35" s="55"/>
      <c r="J35" s="55"/>
      <c r="K35" s="160">
        <f>K34</f>
        <v>0</v>
      </c>
      <c r="L35" s="64"/>
      <c r="M35" s="194"/>
    </row>
    <row r="36" spans="1:19" s="60" customFormat="1" ht="12.75" x14ac:dyDescent="0.2">
      <c r="A36" s="385"/>
      <c r="B36" s="386"/>
      <c r="C36" s="386"/>
      <c r="D36" s="386"/>
      <c r="E36" s="386"/>
      <c r="F36" s="386"/>
      <c r="G36" s="386"/>
      <c r="H36" s="386"/>
      <c r="I36" s="386"/>
      <c r="J36" s="387"/>
      <c r="K36" s="125"/>
      <c r="L36" s="388"/>
      <c r="M36" s="389"/>
      <c r="O36" s="153"/>
      <c r="P36" s="153"/>
      <c r="Q36" s="153"/>
      <c r="R36" s="153"/>
    </row>
    <row r="37" spans="1:19" ht="14.25" customHeight="1" x14ac:dyDescent="0.2">
      <c r="A37" s="53"/>
      <c r="B37" s="61"/>
      <c r="C37" s="62"/>
      <c r="D37" s="62"/>
      <c r="E37" s="62"/>
      <c r="F37" s="62"/>
      <c r="G37" s="62"/>
      <c r="H37" s="62"/>
      <c r="I37" s="62"/>
      <c r="J37" s="63"/>
      <c r="K37" s="126"/>
      <c r="L37" s="64"/>
      <c r="M37" s="194"/>
    </row>
    <row r="38" spans="1:19" ht="14.25" customHeight="1" thickBot="1" x14ac:dyDescent="0.25">
      <c r="A38" s="162" t="s">
        <v>7</v>
      </c>
      <c r="B38" s="163"/>
      <c r="C38" s="164"/>
      <c r="D38" s="164"/>
      <c r="E38" s="164"/>
      <c r="F38" s="164"/>
      <c r="G38" s="164"/>
      <c r="H38" s="164"/>
      <c r="I38" s="164"/>
      <c r="J38" s="164"/>
      <c r="K38" s="165" t="s">
        <v>158</v>
      </c>
      <c r="L38" s="66"/>
      <c r="M38" s="196"/>
    </row>
  </sheetData>
  <mergeCells count="3">
    <mergeCell ref="A1:D1"/>
    <mergeCell ref="A36:J36"/>
    <mergeCell ref="L36:M36"/>
  </mergeCells>
  <phoneticPr fontId="0" type="noConversion"/>
  <printOptions gridLines="1"/>
  <pageMargins left="0.59055118110236227" right="0.39370078740157483" top="0.98425196850393704" bottom="0.98425196850393704" header="0.51181102362204722" footer="0.51181102362204722"/>
  <pageSetup paperSize="9" orientation="portrait" horizontalDpi="4294967292" verticalDpi="4294967292" r:id="rId1"/>
  <headerFooter alignWithMargins="0">
    <oddHeader>&amp;L&amp;LFlextid&amp;C&amp;C&amp;A</oddHeader>
    <oddFooter>&amp;L&amp;D &amp;T&amp;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7"/>
  <sheetViews>
    <sheetView zoomScaleNormal="100" workbookViewId="0">
      <pane ySplit="3" topLeftCell="A4" activePane="bottomLeft" state="frozenSplit"/>
      <selection activeCell="C4" sqref="C4"/>
      <selection pane="bottomLeft" activeCell="A13" sqref="A13"/>
    </sheetView>
  </sheetViews>
  <sheetFormatPr defaultColWidth="8.7109375" defaultRowHeight="14.25" customHeight="1" x14ac:dyDescent="0.2"/>
  <cols>
    <col min="1" max="1" width="7.28515625" style="67" customWidth="1"/>
    <col min="2" max="2" width="8.7109375" style="9" customWidth="1"/>
    <col min="3" max="5" width="7" style="68" customWidth="1"/>
    <col min="6" max="6" width="4.5703125" style="68" hidden="1" customWidth="1"/>
    <col min="7" max="7" width="5.85546875" style="68" hidden="1" customWidth="1"/>
    <col min="8" max="8" width="5.28515625" style="68" bestFit="1" customWidth="1"/>
    <col min="9" max="9" width="7.5703125" style="68" customWidth="1"/>
    <col min="10" max="10" width="7" style="68" customWidth="1"/>
    <col min="11" max="11" width="8.7109375" style="68" customWidth="1"/>
    <col min="12" max="12" width="14.7109375" style="9" customWidth="1"/>
    <col min="13" max="13" width="19.7109375" style="122" customWidth="1"/>
    <col min="14" max="14" width="8.7109375" style="9"/>
    <col min="15" max="19" width="8.7109375" style="122"/>
    <col min="20" max="16384" width="8.7109375" style="9"/>
  </cols>
  <sheetData>
    <row r="1" spans="1:19" ht="20.100000000000001" customHeight="1" x14ac:dyDescent="0.3">
      <c r="A1" s="383" t="str">
        <f>Sammanställning!A1</f>
        <v>Flextidsmall 2024</v>
      </c>
      <c r="B1" s="384"/>
      <c r="C1" s="384"/>
      <c r="D1" s="384"/>
      <c r="E1" s="80" t="s">
        <v>11</v>
      </c>
      <c r="F1" s="127"/>
      <c r="G1" s="127"/>
      <c r="H1" s="318"/>
      <c r="I1" s="78"/>
      <c r="J1" s="78"/>
      <c r="K1" s="84">
        <f>Sammanställning!E1</f>
        <v>0</v>
      </c>
      <c r="L1" s="78"/>
      <c r="M1" s="79"/>
    </row>
    <row r="2" spans="1:19" s="74" customFormat="1" ht="39.75" customHeight="1" x14ac:dyDescent="0.2">
      <c r="A2" s="238" t="s">
        <v>0</v>
      </c>
      <c r="B2" s="239" t="s">
        <v>1</v>
      </c>
      <c r="C2" s="240" t="s">
        <v>2</v>
      </c>
      <c r="D2" s="240" t="s">
        <v>27</v>
      </c>
      <c r="E2" s="240" t="s">
        <v>3</v>
      </c>
      <c r="F2" s="295" t="s">
        <v>29</v>
      </c>
      <c r="G2" s="295" t="s">
        <v>28</v>
      </c>
      <c r="H2" s="240" t="s">
        <v>30</v>
      </c>
      <c r="I2" s="241" t="s">
        <v>138</v>
      </c>
      <c r="J2" s="242" t="s">
        <v>4</v>
      </c>
      <c r="K2" s="240" t="s">
        <v>32</v>
      </c>
      <c r="L2" s="239" t="s">
        <v>26</v>
      </c>
      <c r="M2" s="243" t="s">
        <v>31</v>
      </c>
      <c r="O2" s="152"/>
      <c r="P2" s="152"/>
      <c r="Q2" s="152"/>
      <c r="R2" s="152"/>
      <c r="S2" s="152"/>
    </row>
    <row r="3" spans="1:19" ht="14.25" customHeight="1" thickBot="1" x14ac:dyDescent="0.25">
      <c r="A3" s="260"/>
      <c r="B3" s="257" t="s">
        <v>8</v>
      </c>
      <c r="C3" s="258"/>
      <c r="D3" s="258"/>
      <c r="E3" s="258"/>
      <c r="F3" s="262"/>
      <c r="G3" s="262"/>
      <c r="H3" s="302"/>
      <c r="I3" s="258"/>
      <c r="J3" s="258"/>
      <c r="K3" s="167">
        <f>Jan!K35</f>
        <v>0</v>
      </c>
      <c r="L3" s="257"/>
      <c r="M3" s="261"/>
    </row>
    <row r="4" spans="1:19" ht="14.25" customHeight="1" x14ac:dyDescent="0.2">
      <c r="A4" s="244">
        <v>43862</v>
      </c>
      <c r="B4" s="284" t="s">
        <v>129</v>
      </c>
      <c r="C4" s="245">
        <v>0</v>
      </c>
      <c r="D4" s="245">
        <v>2.0833333333333332E-2</v>
      </c>
      <c r="E4" s="245">
        <v>0</v>
      </c>
      <c r="F4" s="131">
        <f>D4*24</f>
        <v>0.5</v>
      </c>
      <c r="G4" s="321">
        <f>E4-C4-D4</f>
        <v>-2.0833333333333332E-2</v>
      </c>
      <c r="H4" s="131">
        <f t="shared" ref="H4:H32" si="0">G4*24</f>
        <v>-0.5</v>
      </c>
      <c r="I4" s="246">
        <f>Sammanställning!$E$16</f>
        <v>8</v>
      </c>
      <c r="J4" s="131">
        <f t="shared" ref="J4" si="1">H4-I4</f>
        <v>-8.5</v>
      </c>
      <c r="K4" s="234">
        <f>IF(E4=0,K3,IF(C4=0,S19,K3+J4))</f>
        <v>0</v>
      </c>
      <c r="L4" s="326" t="str">
        <f>IF(I4=0,"Frånvaro",IF(E4=0,"Uppgift saknas","Arbetat"))</f>
        <v>Uppgift saknas</v>
      </c>
      <c r="M4" s="327"/>
      <c r="N4" s="122" t="str">
        <f t="shared" ref="N4:N32" si="2">IF(I4=0,"",IF(C4=0,"starttid saknas",""))</f>
        <v>starttid saknas</v>
      </c>
    </row>
    <row r="5" spans="1:19" ht="14.25" customHeight="1" x14ac:dyDescent="0.2">
      <c r="A5" s="158">
        <v>43863</v>
      </c>
      <c r="B5" s="284" t="s">
        <v>130</v>
      </c>
      <c r="C5" s="110">
        <v>0</v>
      </c>
      <c r="D5" s="110">
        <v>2.0833333333333332E-2</v>
      </c>
      <c r="E5" s="110">
        <v>0</v>
      </c>
      <c r="F5" s="129">
        <f>D5*24</f>
        <v>0.5</v>
      </c>
      <c r="G5" s="321">
        <f t="shared" ref="G5:G32" si="3">E5-C5-D5</f>
        <v>-2.0833333333333332E-2</v>
      </c>
      <c r="H5" s="129">
        <f t="shared" si="0"/>
        <v>-0.5</v>
      </c>
      <c r="I5" s="111">
        <f>Sammanställning!$E$16</f>
        <v>8</v>
      </c>
      <c r="J5" s="112">
        <f>H5-I5</f>
        <v>-8.5</v>
      </c>
      <c r="K5" s="234">
        <f t="shared" ref="K5:K32" si="4">IF(E5=0,K4,IF(C5=0,S20,K4+J5))</f>
        <v>0</v>
      </c>
      <c r="L5" s="326" t="str">
        <f t="shared" ref="L5:L32" si="5">IF(I5=0,"Frånvaro",IF(E5=0,"Uppgift saknas","Arbetat"))</f>
        <v>Uppgift saknas</v>
      </c>
      <c r="M5" s="176"/>
      <c r="N5" s="122" t="str">
        <f t="shared" si="2"/>
        <v>starttid saknas</v>
      </c>
    </row>
    <row r="6" spans="1:19" ht="14.25" customHeight="1" x14ac:dyDescent="0.2">
      <c r="A6" s="101">
        <v>43864</v>
      </c>
      <c r="B6" s="285" t="s">
        <v>131</v>
      </c>
      <c r="C6" s="103">
        <v>0</v>
      </c>
      <c r="D6" s="103">
        <v>0</v>
      </c>
      <c r="E6" s="103">
        <v>0</v>
      </c>
      <c r="F6" s="104">
        <f>D6*24</f>
        <v>0</v>
      </c>
      <c r="G6" s="330">
        <f t="shared" si="3"/>
        <v>0</v>
      </c>
      <c r="H6" s="104">
        <f t="shared" si="0"/>
        <v>0</v>
      </c>
      <c r="I6" s="105">
        <v>0</v>
      </c>
      <c r="J6" s="106">
        <f t="shared" ref="J6:J31" si="6">H6-I6</f>
        <v>0</v>
      </c>
      <c r="K6" s="234">
        <f t="shared" si="4"/>
        <v>0</v>
      </c>
      <c r="L6" s="326"/>
      <c r="M6" s="176"/>
      <c r="N6" s="122" t="str">
        <f t="shared" si="2"/>
        <v/>
      </c>
    </row>
    <row r="7" spans="1:19" ht="14.25" customHeight="1" x14ac:dyDescent="0.2">
      <c r="A7" s="101">
        <v>43865</v>
      </c>
      <c r="B7" s="285" t="s">
        <v>132</v>
      </c>
      <c r="C7" s="103">
        <v>0</v>
      </c>
      <c r="D7" s="103">
        <v>0</v>
      </c>
      <c r="E7" s="103">
        <v>0</v>
      </c>
      <c r="F7" s="104">
        <f t="shared" ref="F7:F10" si="7">D7*24</f>
        <v>0</v>
      </c>
      <c r="G7" s="330">
        <f t="shared" si="3"/>
        <v>0</v>
      </c>
      <c r="H7" s="104">
        <f t="shared" si="0"/>
        <v>0</v>
      </c>
      <c r="I7" s="105">
        <v>0</v>
      </c>
      <c r="J7" s="106">
        <f t="shared" si="6"/>
        <v>0</v>
      </c>
      <c r="K7" s="234">
        <f t="shared" si="4"/>
        <v>0</v>
      </c>
      <c r="L7" s="326"/>
      <c r="M7" s="176"/>
      <c r="N7" s="122" t="str">
        <f t="shared" si="2"/>
        <v/>
      </c>
    </row>
    <row r="8" spans="1:19" s="8" customFormat="1" ht="14.25" customHeight="1" x14ac:dyDescent="0.2">
      <c r="A8" s="158">
        <v>43866</v>
      </c>
      <c r="B8" s="284" t="s">
        <v>133</v>
      </c>
      <c r="C8" s="192">
        <v>0</v>
      </c>
      <c r="D8" s="192">
        <v>2.0833333333333332E-2</v>
      </c>
      <c r="E8" s="192">
        <v>0</v>
      </c>
      <c r="F8" s="193">
        <f t="shared" si="7"/>
        <v>0.5</v>
      </c>
      <c r="G8" s="331">
        <f t="shared" si="3"/>
        <v>-2.0833333333333332E-2</v>
      </c>
      <c r="H8" s="193">
        <f t="shared" si="0"/>
        <v>-0.5</v>
      </c>
      <c r="I8" s="211">
        <f>Sammanställning!$E$16</f>
        <v>8</v>
      </c>
      <c r="J8" s="207">
        <f t="shared" si="6"/>
        <v>-8.5</v>
      </c>
      <c r="K8" s="234">
        <f t="shared" si="4"/>
        <v>0</v>
      </c>
      <c r="L8" s="326" t="str">
        <f t="shared" si="5"/>
        <v>Uppgift saknas</v>
      </c>
      <c r="M8" s="176"/>
      <c r="N8" s="122" t="str">
        <f t="shared" si="2"/>
        <v>starttid saknas</v>
      </c>
      <c r="O8" s="2"/>
      <c r="P8" s="2"/>
      <c r="Q8" s="2"/>
      <c r="R8" s="2"/>
      <c r="S8" s="2"/>
    </row>
    <row r="9" spans="1:19" s="8" customFormat="1" ht="14.25" customHeight="1" x14ac:dyDescent="0.2">
      <c r="A9" s="158">
        <v>43867</v>
      </c>
      <c r="B9" s="284" t="s">
        <v>134</v>
      </c>
      <c r="C9" s="192">
        <v>0</v>
      </c>
      <c r="D9" s="192">
        <v>2.0833333333333332E-2</v>
      </c>
      <c r="E9" s="192">
        <v>0</v>
      </c>
      <c r="F9" s="193">
        <f t="shared" si="7"/>
        <v>0.5</v>
      </c>
      <c r="G9" s="321">
        <f t="shared" si="3"/>
        <v>-2.0833333333333332E-2</v>
      </c>
      <c r="H9" s="129">
        <f t="shared" si="0"/>
        <v>-0.5</v>
      </c>
      <c r="I9" s="111">
        <f>Sammanställning!$E$16</f>
        <v>8</v>
      </c>
      <c r="J9" s="112">
        <f t="shared" si="6"/>
        <v>-8.5</v>
      </c>
      <c r="K9" s="234">
        <f t="shared" si="4"/>
        <v>0</v>
      </c>
      <c r="L9" s="326" t="str">
        <f t="shared" si="5"/>
        <v>Uppgift saknas</v>
      </c>
      <c r="M9" s="176"/>
      <c r="N9" s="122" t="str">
        <f t="shared" si="2"/>
        <v>starttid saknas</v>
      </c>
      <c r="O9" s="2"/>
      <c r="P9" s="2"/>
      <c r="Q9" s="2"/>
      <c r="R9" s="2"/>
      <c r="S9" s="2"/>
    </row>
    <row r="10" spans="1:19" ht="14.25" customHeight="1" x14ac:dyDescent="0.2">
      <c r="A10" s="158">
        <v>43868</v>
      </c>
      <c r="B10" s="284" t="s">
        <v>128</v>
      </c>
      <c r="C10" s="192">
        <v>0</v>
      </c>
      <c r="D10" s="192">
        <v>2.0833333333333332E-2</v>
      </c>
      <c r="E10" s="192">
        <v>0</v>
      </c>
      <c r="F10" s="193">
        <f t="shared" si="7"/>
        <v>0.5</v>
      </c>
      <c r="G10" s="321">
        <f t="shared" si="3"/>
        <v>-2.0833333333333332E-2</v>
      </c>
      <c r="H10" s="129">
        <f t="shared" si="0"/>
        <v>-0.5</v>
      </c>
      <c r="I10" s="111">
        <f>Sammanställning!$E$16</f>
        <v>8</v>
      </c>
      <c r="J10" s="112">
        <f t="shared" si="6"/>
        <v>-8.5</v>
      </c>
      <c r="K10" s="234">
        <f t="shared" si="4"/>
        <v>0</v>
      </c>
      <c r="L10" s="326" t="str">
        <f t="shared" si="5"/>
        <v>Uppgift saknas</v>
      </c>
      <c r="M10" s="176"/>
      <c r="N10" s="122" t="str">
        <f t="shared" si="2"/>
        <v>starttid saknas</v>
      </c>
    </row>
    <row r="11" spans="1:19" ht="14.25" customHeight="1" x14ac:dyDescent="0.2">
      <c r="A11" s="158">
        <v>43869</v>
      </c>
      <c r="B11" s="284" t="s">
        <v>129</v>
      </c>
      <c r="C11" s="114">
        <v>0</v>
      </c>
      <c r="D11" s="114">
        <v>2.0833333333333332E-2</v>
      </c>
      <c r="E11" s="114">
        <v>0</v>
      </c>
      <c r="F11" s="128">
        <f>D11*24</f>
        <v>0.5</v>
      </c>
      <c r="G11" s="321">
        <f t="shared" si="3"/>
        <v>-2.0833333333333332E-2</v>
      </c>
      <c r="H11" s="129">
        <f t="shared" si="0"/>
        <v>-0.5</v>
      </c>
      <c r="I11" s="111">
        <f>Sammanställning!$E$16</f>
        <v>8</v>
      </c>
      <c r="J11" s="112">
        <f t="shared" si="6"/>
        <v>-8.5</v>
      </c>
      <c r="K11" s="234">
        <f t="shared" si="4"/>
        <v>0</v>
      </c>
      <c r="L11" s="326" t="str">
        <f t="shared" si="5"/>
        <v>Uppgift saknas</v>
      </c>
      <c r="M11" s="176"/>
      <c r="N11" s="122" t="str">
        <f t="shared" si="2"/>
        <v>starttid saknas</v>
      </c>
    </row>
    <row r="12" spans="1:19" ht="14.25" customHeight="1" x14ac:dyDescent="0.2">
      <c r="A12" s="158">
        <v>43870</v>
      </c>
      <c r="B12" s="284" t="s">
        <v>130</v>
      </c>
      <c r="C12" s="110">
        <v>0</v>
      </c>
      <c r="D12" s="110">
        <v>2.0833333333333332E-2</v>
      </c>
      <c r="E12" s="110">
        <v>0</v>
      </c>
      <c r="F12" s="129">
        <f>D12*24</f>
        <v>0.5</v>
      </c>
      <c r="G12" s="321">
        <f t="shared" si="3"/>
        <v>-2.0833333333333332E-2</v>
      </c>
      <c r="H12" s="129">
        <f t="shared" si="0"/>
        <v>-0.5</v>
      </c>
      <c r="I12" s="111">
        <f>Sammanställning!$E$16</f>
        <v>8</v>
      </c>
      <c r="J12" s="112">
        <f t="shared" si="6"/>
        <v>-8.5</v>
      </c>
      <c r="K12" s="234">
        <f t="shared" si="4"/>
        <v>0</v>
      </c>
      <c r="L12" s="326" t="str">
        <f t="shared" si="5"/>
        <v>Uppgift saknas</v>
      </c>
      <c r="M12" s="176"/>
      <c r="N12" s="122" t="str">
        <f t="shared" si="2"/>
        <v>starttid saknas</v>
      </c>
    </row>
    <row r="13" spans="1:19" ht="14.25" customHeight="1" x14ac:dyDescent="0.2">
      <c r="A13" s="101">
        <v>43871</v>
      </c>
      <c r="B13" s="285" t="s">
        <v>131</v>
      </c>
      <c r="C13" s="103">
        <v>0</v>
      </c>
      <c r="D13" s="103">
        <v>0</v>
      </c>
      <c r="E13" s="103">
        <v>0</v>
      </c>
      <c r="F13" s="104">
        <f>D13*24</f>
        <v>0</v>
      </c>
      <c r="G13" s="330">
        <f t="shared" si="3"/>
        <v>0</v>
      </c>
      <c r="H13" s="104">
        <f t="shared" si="0"/>
        <v>0</v>
      </c>
      <c r="I13" s="105">
        <v>0</v>
      </c>
      <c r="J13" s="106">
        <f t="shared" si="6"/>
        <v>0</v>
      </c>
      <c r="K13" s="234">
        <f t="shared" si="4"/>
        <v>0</v>
      </c>
      <c r="L13" s="326"/>
      <c r="M13" s="176"/>
      <c r="N13" s="122" t="str">
        <f t="shared" si="2"/>
        <v/>
      </c>
    </row>
    <row r="14" spans="1:19" ht="14.25" customHeight="1" x14ac:dyDescent="0.2">
      <c r="A14" s="101">
        <v>43872</v>
      </c>
      <c r="B14" s="285" t="s">
        <v>132</v>
      </c>
      <c r="C14" s="103">
        <v>0</v>
      </c>
      <c r="D14" s="103">
        <v>0</v>
      </c>
      <c r="E14" s="103">
        <v>0</v>
      </c>
      <c r="F14" s="104">
        <f t="shared" ref="F14:F25" si="8">D14*24</f>
        <v>0</v>
      </c>
      <c r="G14" s="330">
        <f t="shared" si="3"/>
        <v>0</v>
      </c>
      <c r="H14" s="104">
        <f t="shared" si="0"/>
        <v>0</v>
      </c>
      <c r="I14" s="105">
        <v>0</v>
      </c>
      <c r="J14" s="106">
        <f t="shared" si="6"/>
        <v>0</v>
      </c>
      <c r="K14" s="234">
        <f t="shared" si="4"/>
        <v>0</v>
      </c>
      <c r="L14" s="326"/>
      <c r="M14" s="176"/>
      <c r="N14" s="122" t="str">
        <f t="shared" si="2"/>
        <v/>
      </c>
    </row>
    <row r="15" spans="1:19" s="8" customFormat="1" ht="14.25" customHeight="1" x14ac:dyDescent="0.2">
      <c r="A15" s="158">
        <v>43873</v>
      </c>
      <c r="B15" s="284" t="s">
        <v>133</v>
      </c>
      <c r="C15" s="192">
        <v>0</v>
      </c>
      <c r="D15" s="192">
        <v>2.0833333333333332E-2</v>
      </c>
      <c r="E15" s="192">
        <v>0</v>
      </c>
      <c r="F15" s="193">
        <f t="shared" si="8"/>
        <v>0.5</v>
      </c>
      <c r="G15" s="331">
        <f t="shared" si="3"/>
        <v>-2.0833333333333332E-2</v>
      </c>
      <c r="H15" s="193">
        <f t="shared" si="0"/>
        <v>-0.5</v>
      </c>
      <c r="I15" s="211">
        <f>Sammanställning!$E$16</f>
        <v>8</v>
      </c>
      <c r="J15" s="207">
        <f t="shared" si="6"/>
        <v>-8.5</v>
      </c>
      <c r="K15" s="234">
        <f t="shared" si="4"/>
        <v>0</v>
      </c>
      <c r="L15" s="326" t="str">
        <f t="shared" si="5"/>
        <v>Uppgift saknas</v>
      </c>
      <c r="M15" s="176"/>
      <c r="N15" s="122" t="str">
        <f t="shared" si="2"/>
        <v>starttid saknas</v>
      </c>
      <c r="O15" s="2"/>
      <c r="P15" s="2"/>
      <c r="Q15" s="2"/>
      <c r="R15" s="2"/>
      <c r="S15" s="2"/>
    </row>
    <row r="16" spans="1:19" s="8" customFormat="1" ht="14.25" customHeight="1" x14ac:dyDescent="0.2">
      <c r="A16" s="158">
        <v>43874</v>
      </c>
      <c r="B16" s="284" t="s">
        <v>134</v>
      </c>
      <c r="C16" s="192">
        <v>0</v>
      </c>
      <c r="D16" s="192">
        <v>2.0833333333333332E-2</v>
      </c>
      <c r="E16" s="192">
        <v>0</v>
      </c>
      <c r="F16" s="193">
        <f t="shared" si="8"/>
        <v>0.5</v>
      </c>
      <c r="G16" s="321">
        <f t="shared" si="3"/>
        <v>-2.0833333333333332E-2</v>
      </c>
      <c r="H16" s="129">
        <f t="shared" si="0"/>
        <v>-0.5</v>
      </c>
      <c r="I16" s="111">
        <f>Sammanställning!$E$16</f>
        <v>8</v>
      </c>
      <c r="J16" s="112">
        <f t="shared" si="6"/>
        <v>-8.5</v>
      </c>
      <c r="K16" s="234">
        <f t="shared" si="4"/>
        <v>0</v>
      </c>
      <c r="L16" s="326" t="str">
        <f t="shared" si="5"/>
        <v>Uppgift saknas</v>
      </c>
      <c r="M16" s="176"/>
      <c r="N16" s="122" t="str">
        <f t="shared" si="2"/>
        <v>starttid saknas</v>
      </c>
      <c r="O16" s="2"/>
      <c r="P16" s="2"/>
      <c r="Q16" s="2"/>
      <c r="R16" s="2"/>
      <c r="S16" s="2"/>
    </row>
    <row r="17" spans="1:19" ht="14.25" customHeight="1" x14ac:dyDescent="0.2">
      <c r="A17" s="158">
        <v>43875</v>
      </c>
      <c r="B17" s="284" t="s">
        <v>128</v>
      </c>
      <c r="C17" s="192">
        <v>0</v>
      </c>
      <c r="D17" s="192">
        <v>2.0833333333333332E-2</v>
      </c>
      <c r="E17" s="192">
        <v>0</v>
      </c>
      <c r="F17" s="193">
        <f t="shared" si="8"/>
        <v>0.5</v>
      </c>
      <c r="G17" s="321">
        <f t="shared" si="3"/>
        <v>-2.0833333333333332E-2</v>
      </c>
      <c r="H17" s="129">
        <f t="shared" si="0"/>
        <v>-0.5</v>
      </c>
      <c r="I17" s="111">
        <f>Sammanställning!$E$16</f>
        <v>8</v>
      </c>
      <c r="J17" s="112">
        <f t="shared" si="6"/>
        <v>-8.5</v>
      </c>
      <c r="K17" s="234">
        <f t="shared" si="4"/>
        <v>0</v>
      </c>
      <c r="L17" s="326" t="str">
        <f t="shared" si="5"/>
        <v>Uppgift saknas</v>
      </c>
      <c r="M17" s="176"/>
      <c r="N17" s="122" t="str">
        <f t="shared" si="2"/>
        <v>starttid saknas</v>
      </c>
    </row>
    <row r="18" spans="1:19" ht="14.25" customHeight="1" x14ac:dyDescent="0.2">
      <c r="A18" s="158">
        <v>43876</v>
      </c>
      <c r="B18" s="284" t="s">
        <v>129</v>
      </c>
      <c r="C18" s="114">
        <v>0</v>
      </c>
      <c r="D18" s="114">
        <v>2.0833333333333332E-2</v>
      </c>
      <c r="E18" s="114">
        <v>0</v>
      </c>
      <c r="F18" s="128">
        <f t="shared" si="8"/>
        <v>0.5</v>
      </c>
      <c r="G18" s="321">
        <f t="shared" si="3"/>
        <v>-2.0833333333333332E-2</v>
      </c>
      <c r="H18" s="129">
        <f t="shared" si="0"/>
        <v>-0.5</v>
      </c>
      <c r="I18" s="111">
        <f>Sammanställning!$E$16</f>
        <v>8</v>
      </c>
      <c r="J18" s="112">
        <f t="shared" si="6"/>
        <v>-8.5</v>
      </c>
      <c r="K18" s="234">
        <f t="shared" si="4"/>
        <v>0</v>
      </c>
      <c r="L18" s="326" t="str">
        <f t="shared" si="5"/>
        <v>Uppgift saknas</v>
      </c>
      <c r="M18" s="176"/>
      <c r="N18" s="122" t="str">
        <f t="shared" si="2"/>
        <v>starttid saknas</v>
      </c>
    </row>
    <row r="19" spans="1:19" ht="14.25" customHeight="1" x14ac:dyDescent="0.2">
      <c r="A19" s="158">
        <v>43877</v>
      </c>
      <c r="B19" s="284" t="s">
        <v>130</v>
      </c>
      <c r="C19" s="110">
        <v>0</v>
      </c>
      <c r="D19" s="110">
        <v>2.0833333333333332E-2</v>
      </c>
      <c r="E19" s="110">
        <v>0</v>
      </c>
      <c r="F19" s="129">
        <f t="shared" si="8"/>
        <v>0.5</v>
      </c>
      <c r="G19" s="321">
        <f t="shared" si="3"/>
        <v>-2.0833333333333332E-2</v>
      </c>
      <c r="H19" s="129">
        <f t="shared" si="0"/>
        <v>-0.5</v>
      </c>
      <c r="I19" s="111">
        <f>Sammanställning!$E$16</f>
        <v>8</v>
      </c>
      <c r="J19" s="112">
        <f t="shared" si="6"/>
        <v>-8.5</v>
      </c>
      <c r="K19" s="234">
        <f t="shared" si="4"/>
        <v>0</v>
      </c>
      <c r="L19" s="326" t="str">
        <f t="shared" si="5"/>
        <v>Uppgift saknas</v>
      </c>
      <c r="M19" s="176"/>
      <c r="N19" s="122" t="str">
        <f t="shared" si="2"/>
        <v>starttid saknas</v>
      </c>
    </row>
    <row r="20" spans="1:19" ht="14.25" customHeight="1" x14ac:dyDescent="0.2">
      <c r="A20" s="101">
        <v>43878</v>
      </c>
      <c r="B20" s="285" t="s">
        <v>131</v>
      </c>
      <c r="C20" s="103">
        <v>0</v>
      </c>
      <c r="D20" s="103">
        <v>0</v>
      </c>
      <c r="E20" s="103">
        <v>0</v>
      </c>
      <c r="F20" s="104">
        <f t="shared" si="8"/>
        <v>0</v>
      </c>
      <c r="G20" s="330">
        <f t="shared" si="3"/>
        <v>0</v>
      </c>
      <c r="H20" s="104">
        <f t="shared" si="0"/>
        <v>0</v>
      </c>
      <c r="I20" s="105">
        <v>0</v>
      </c>
      <c r="J20" s="106">
        <f t="shared" si="6"/>
        <v>0</v>
      </c>
      <c r="K20" s="234">
        <f t="shared" si="4"/>
        <v>0</v>
      </c>
      <c r="L20" s="326"/>
      <c r="M20" s="176"/>
      <c r="N20" s="122" t="str">
        <f t="shared" si="2"/>
        <v/>
      </c>
    </row>
    <row r="21" spans="1:19" ht="14.25" customHeight="1" x14ac:dyDescent="0.2">
      <c r="A21" s="101">
        <v>43879</v>
      </c>
      <c r="B21" s="285" t="s">
        <v>132</v>
      </c>
      <c r="C21" s="103">
        <v>0</v>
      </c>
      <c r="D21" s="103">
        <v>0</v>
      </c>
      <c r="E21" s="103">
        <v>0</v>
      </c>
      <c r="F21" s="104">
        <f t="shared" si="8"/>
        <v>0</v>
      </c>
      <c r="G21" s="330">
        <f t="shared" si="3"/>
        <v>0</v>
      </c>
      <c r="H21" s="104">
        <f t="shared" si="0"/>
        <v>0</v>
      </c>
      <c r="I21" s="105">
        <v>0</v>
      </c>
      <c r="J21" s="106">
        <f t="shared" si="6"/>
        <v>0</v>
      </c>
      <c r="K21" s="234">
        <f t="shared" si="4"/>
        <v>0</v>
      </c>
      <c r="L21" s="326"/>
      <c r="M21" s="176"/>
      <c r="N21" s="122" t="str">
        <f t="shared" si="2"/>
        <v/>
      </c>
    </row>
    <row r="22" spans="1:19" ht="14.25" customHeight="1" x14ac:dyDescent="0.2">
      <c r="A22" s="158">
        <v>43880</v>
      </c>
      <c r="B22" s="284" t="s">
        <v>133</v>
      </c>
      <c r="C22" s="192">
        <v>0</v>
      </c>
      <c r="D22" s="192">
        <v>2.0833333333333332E-2</v>
      </c>
      <c r="E22" s="192">
        <v>0</v>
      </c>
      <c r="F22" s="193">
        <f t="shared" si="8"/>
        <v>0.5</v>
      </c>
      <c r="G22" s="331">
        <f t="shared" si="3"/>
        <v>-2.0833333333333332E-2</v>
      </c>
      <c r="H22" s="193">
        <f t="shared" si="0"/>
        <v>-0.5</v>
      </c>
      <c r="I22" s="211">
        <f>Sammanställning!$E$16</f>
        <v>8</v>
      </c>
      <c r="J22" s="207">
        <f t="shared" si="6"/>
        <v>-8.5</v>
      </c>
      <c r="K22" s="234">
        <f t="shared" si="4"/>
        <v>0</v>
      </c>
      <c r="L22" s="326" t="str">
        <f t="shared" si="5"/>
        <v>Uppgift saknas</v>
      </c>
      <c r="M22" s="176"/>
      <c r="N22" s="122" t="str">
        <f t="shared" si="2"/>
        <v>starttid saknas</v>
      </c>
    </row>
    <row r="23" spans="1:19" s="8" customFormat="1" ht="14.25" customHeight="1" x14ac:dyDescent="0.2">
      <c r="A23" s="158">
        <v>43881</v>
      </c>
      <c r="B23" s="284" t="s">
        <v>134</v>
      </c>
      <c r="C23" s="192">
        <v>0</v>
      </c>
      <c r="D23" s="192">
        <v>2.0833333333333332E-2</v>
      </c>
      <c r="E23" s="192">
        <v>0</v>
      </c>
      <c r="F23" s="193">
        <f t="shared" si="8"/>
        <v>0.5</v>
      </c>
      <c r="G23" s="321">
        <f t="shared" si="3"/>
        <v>-2.0833333333333332E-2</v>
      </c>
      <c r="H23" s="129">
        <f t="shared" si="0"/>
        <v>-0.5</v>
      </c>
      <c r="I23" s="111">
        <f>Sammanställning!$E$16</f>
        <v>8</v>
      </c>
      <c r="J23" s="112">
        <f t="shared" si="6"/>
        <v>-8.5</v>
      </c>
      <c r="K23" s="234">
        <f t="shared" si="4"/>
        <v>0</v>
      </c>
      <c r="L23" s="326" t="str">
        <f t="shared" si="5"/>
        <v>Uppgift saknas</v>
      </c>
      <c r="M23" s="176"/>
      <c r="N23" s="122" t="str">
        <f t="shared" si="2"/>
        <v>starttid saknas</v>
      </c>
      <c r="O23" s="122"/>
      <c r="P23" s="2"/>
      <c r="Q23" s="2"/>
      <c r="R23" s="2"/>
      <c r="S23" s="2"/>
    </row>
    <row r="24" spans="1:19" s="8" customFormat="1" ht="14.25" customHeight="1" x14ac:dyDescent="0.2">
      <c r="A24" s="158">
        <v>43882</v>
      </c>
      <c r="B24" s="284" t="s">
        <v>128</v>
      </c>
      <c r="C24" s="192">
        <v>0</v>
      </c>
      <c r="D24" s="192">
        <v>2.0833333333333332E-2</v>
      </c>
      <c r="E24" s="192">
        <v>0</v>
      </c>
      <c r="F24" s="193">
        <f t="shared" si="8"/>
        <v>0.5</v>
      </c>
      <c r="G24" s="321">
        <f t="shared" si="3"/>
        <v>-2.0833333333333332E-2</v>
      </c>
      <c r="H24" s="129">
        <f t="shared" si="0"/>
        <v>-0.5</v>
      </c>
      <c r="I24" s="111">
        <f>Sammanställning!$E$16</f>
        <v>8</v>
      </c>
      <c r="J24" s="112">
        <f t="shared" si="6"/>
        <v>-8.5</v>
      </c>
      <c r="K24" s="234">
        <f t="shared" si="4"/>
        <v>0</v>
      </c>
      <c r="L24" s="326" t="str">
        <f t="shared" si="5"/>
        <v>Uppgift saknas</v>
      </c>
      <c r="M24" s="176"/>
      <c r="N24" s="122" t="str">
        <f t="shared" si="2"/>
        <v>starttid saknas</v>
      </c>
      <c r="O24" s="122"/>
      <c r="P24" s="2"/>
      <c r="Q24" s="2"/>
      <c r="R24" s="2"/>
      <c r="S24" s="2"/>
    </row>
    <row r="25" spans="1:19" s="8" customFormat="1" ht="14.25" customHeight="1" x14ac:dyDescent="0.2">
      <c r="A25" s="158">
        <v>43883</v>
      </c>
      <c r="B25" s="284" t="s">
        <v>129</v>
      </c>
      <c r="C25" s="114">
        <v>0</v>
      </c>
      <c r="D25" s="114">
        <v>2.0833333333333332E-2</v>
      </c>
      <c r="E25" s="114">
        <v>0</v>
      </c>
      <c r="F25" s="128">
        <f t="shared" si="8"/>
        <v>0.5</v>
      </c>
      <c r="G25" s="321">
        <f t="shared" si="3"/>
        <v>-2.0833333333333332E-2</v>
      </c>
      <c r="H25" s="129">
        <f t="shared" si="0"/>
        <v>-0.5</v>
      </c>
      <c r="I25" s="111">
        <f>Sammanställning!$E$16</f>
        <v>8</v>
      </c>
      <c r="J25" s="112">
        <f t="shared" si="6"/>
        <v>-8.5</v>
      </c>
      <c r="K25" s="234">
        <f t="shared" si="4"/>
        <v>0</v>
      </c>
      <c r="L25" s="326" t="str">
        <f t="shared" si="5"/>
        <v>Uppgift saknas</v>
      </c>
      <c r="M25" s="176"/>
      <c r="N25" s="122" t="str">
        <f t="shared" si="2"/>
        <v>starttid saknas</v>
      </c>
      <c r="O25" s="122"/>
      <c r="P25" s="2"/>
      <c r="Q25" s="2"/>
      <c r="R25" s="2"/>
      <c r="S25" s="2"/>
    </row>
    <row r="26" spans="1:19" s="8" customFormat="1" ht="14.25" customHeight="1" x14ac:dyDescent="0.2">
      <c r="A26" s="158">
        <v>43884</v>
      </c>
      <c r="B26" s="284" t="s">
        <v>130</v>
      </c>
      <c r="C26" s="114">
        <v>0</v>
      </c>
      <c r="D26" s="114">
        <v>2.0833333333333332E-2</v>
      </c>
      <c r="E26" s="114">
        <v>0</v>
      </c>
      <c r="F26" s="128">
        <f t="shared" ref="F26" si="9">D26*24</f>
        <v>0.5</v>
      </c>
      <c r="G26" s="321">
        <f t="shared" si="3"/>
        <v>-2.0833333333333332E-2</v>
      </c>
      <c r="H26" s="129">
        <f t="shared" si="0"/>
        <v>-0.5</v>
      </c>
      <c r="I26" s="111">
        <f>Sammanställning!$E$16</f>
        <v>8</v>
      </c>
      <c r="J26" s="112">
        <f t="shared" si="6"/>
        <v>-8.5</v>
      </c>
      <c r="K26" s="234">
        <f t="shared" si="4"/>
        <v>0</v>
      </c>
      <c r="L26" s="326" t="str">
        <f t="shared" si="5"/>
        <v>Uppgift saknas</v>
      </c>
      <c r="M26" s="176"/>
      <c r="N26" s="122" t="str">
        <f t="shared" si="2"/>
        <v>starttid saknas</v>
      </c>
      <c r="O26" s="122"/>
      <c r="P26" s="2"/>
      <c r="Q26" s="2"/>
      <c r="R26" s="2"/>
      <c r="S26" s="2"/>
    </row>
    <row r="27" spans="1:19" s="8" customFormat="1" ht="14.25" customHeight="1" x14ac:dyDescent="0.2">
      <c r="A27" s="101">
        <v>43885</v>
      </c>
      <c r="B27" s="285" t="s">
        <v>131</v>
      </c>
      <c r="C27" s="103">
        <v>0</v>
      </c>
      <c r="D27" s="103">
        <v>0</v>
      </c>
      <c r="E27" s="103">
        <v>0</v>
      </c>
      <c r="F27" s="104">
        <f t="shared" ref="F27" si="10">D27*24</f>
        <v>0</v>
      </c>
      <c r="G27" s="330">
        <f t="shared" si="3"/>
        <v>0</v>
      </c>
      <c r="H27" s="104">
        <f t="shared" si="0"/>
        <v>0</v>
      </c>
      <c r="I27" s="105">
        <v>0</v>
      </c>
      <c r="J27" s="106">
        <f t="shared" si="6"/>
        <v>0</v>
      </c>
      <c r="K27" s="234">
        <f t="shared" si="4"/>
        <v>0</v>
      </c>
      <c r="L27" s="326"/>
      <c r="M27" s="176"/>
      <c r="N27" s="122" t="str">
        <f t="shared" si="2"/>
        <v/>
      </c>
      <c r="O27" s="122"/>
      <c r="P27" s="2"/>
      <c r="Q27" s="2"/>
      <c r="R27" s="2"/>
      <c r="S27" s="2"/>
    </row>
    <row r="28" spans="1:19" s="8" customFormat="1" ht="14.25" customHeight="1" x14ac:dyDescent="0.2">
      <c r="A28" s="101">
        <v>43886</v>
      </c>
      <c r="B28" s="285" t="s">
        <v>132</v>
      </c>
      <c r="C28" s="103">
        <v>0</v>
      </c>
      <c r="D28" s="103">
        <v>0</v>
      </c>
      <c r="E28" s="103">
        <v>0</v>
      </c>
      <c r="F28" s="104">
        <f t="shared" ref="F28:F29" si="11">D28*24</f>
        <v>0</v>
      </c>
      <c r="G28" s="330">
        <f t="shared" si="3"/>
        <v>0</v>
      </c>
      <c r="H28" s="104">
        <f t="shared" si="0"/>
        <v>0</v>
      </c>
      <c r="I28" s="105">
        <v>0</v>
      </c>
      <c r="J28" s="106">
        <f t="shared" si="6"/>
        <v>0</v>
      </c>
      <c r="K28" s="234">
        <f t="shared" si="4"/>
        <v>0</v>
      </c>
      <c r="L28" s="326"/>
      <c r="M28" s="176"/>
      <c r="N28" s="122" t="str">
        <f t="shared" si="2"/>
        <v/>
      </c>
      <c r="O28" s="122"/>
      <c r="P28" s="2"/>
      <c r="Q28" s="2"/>
      <c r="R28" s="2"/>
      <c r="S28" s="2"/>
    </row>
    <row r="29" spans="1:19" s="8" customFormat="1" ht="14.25" customHeight="1" x14ac:dyDescent="0.2">
      <c r="A29" s="158">
        <v>43887</v>
      </c>
      <c r="B29" s="284" t="s">
        <v>133</v>
      </c>
      <c r="C29" s="192">
        <v>0</v>
      </c>
      <c r="D29" s="192">
        <v>2.0833333333333332E-2</v>
      </c>
      <c r="E29" s="192">
        <v>0</v>
      </c>
      <c r="F29" s="193">
        <f t="shared" si="11"/>
        <v>0.5</v>
      </c>
      <c r="G29" s="331">
        <f t="shared" si="3"/>
        <v>-2.0833333333333332E-2</v>
      </c>
      <c r="H29" s="193">
        <f t="shared" si="0"/>
        <v>-0.5</v>
      </c>
      <c r="I29" s="211">
        <f>Sammanställning!$E$16</f>
        <v>8</v>
      </c>
      <c r="J29" s="207">
        <f t="shared" si="6"/>
        <v>-8.5</v>
      </c>
      <c r="K29" s="234">
        <f t="shared" si="4"/>
        <v>0</v>
      </c>
      <c r="L29" s="326" t="str">
        <f t="shared" si="5"/>
        <v>Uppgift saknas</v>
      </c>
      <c r="M29" s="176"/>
      <c r="N29" s="122" t="str">
        <f t="shared" si="2"/>
        <v>starttid saknas</v>
      </c>
      <c r="O29" s="122"/>
      <c r="P29" s="2"/>
      <c r="Q29" s="2"/>
      <c r="R29" s="2"/>
      <c r="S29" s="2"/>
    </row>
    <row r="30" spans="1:19" s="8" customFormat="1" ht="14.25" customHeight="1" x14ac:dyDescent="0.2">
      <c r="A30" s="322">
        <v>43888</v>
      </c>
      <c r="B30" s="323" t="s">
        <v>134</v>
      </c>
      <c r="C30" s="297">
        <v>0</v>
      </c>
      <c r="D30" s="297">
        <v>2.0833333333333332E-2</v>
      </c>
      <c r="E30" s="297">
        <v>0</v>
      </c>
      <c r="F30" s="324">
        <f t="shared" ref="F30:F32" si="12">D30*24</f>
        <v>0.5</v>
      </c>
      <c r="G30" s="321">
        <f t="shared" si="3"/>
        <v>-2.0833333333333332E-2</v>
      </c>
      <c r="H30" s="129">
        <f t="shared" si="0"/>
        <v>-0.5</v>
      </c>
      <c r="I30" s="111">
        <f>Sammanställning!$E$16</f>
        <v>8</v>
      </c>
      <c r="J30" s="112">
        <f t="shared" si="6"/>
        <v>-8.5</v>
      </c>
      <c r="K30" s="234">
        <f t="shared" si="4"/>
        <v>0</v>
      </c>
      <c r="L30" s="326" t="str">
        <f t="shared" si="5"/>
        <v>Uppgift saknas</v>
      </c>
      <c r="M30" s="281"/>
      <c r="N30" s="122" t="str">
        <f t="shared" si="2"/>
        <v>starttid saknas</v>
      </c>
      <c r="O30" s="122"/>
      <c r="P30" s="2"/>
      <c r="Q30" s="2"/>
      <c r="R30" s="2"/>
      <c r="S30" s="2"/>
    </row>
    <row r="31" spans="1:19" s="8" customFormat="1" ht="14.25" customHeight="1" x14ac:dyDescent="0.2">
      <c r="A31" s="325">
        <v>43889</v>
      </c>
      <c r="B31" s="121" t="s">
        <v>128</v>
      </c>
      <c r="C31" s="192">
        <v>0</v>
      </c>
      <c r="D31" s="192">
        <v>2.0833333333333332E-2</v>
      </c>
      <c r="E31" s="192">
        <v>0</v>
      </c>
      <c r="F31" s="193">
        <f t="shared" si="12"/>
        <v>0.5</v>
      </c>
      <c r="G31" s="321">
        <f t="shared" si="3"/>
        <v>-2.0833333333333332E-2</v>
      </c>
      <c r="H31" s="129">
        <f t="shared" si="0"/>
        <v>-0.5</v>
      </c>
      <c r="I31" s="111">
        <f>Sammanställning!$E$16</f>
        <v>8</v>
      </c>
      <c r="J31" s="112">
        <f t="shared" si="6"/>
        <v>-8.5</v>
      </c>
      <c r="K31" s="234">
        <f t="shared" si="4"/>
        <v>0</v>
      </c>
      <c r="L31" s="326" t="str">
        <f t="shared" si="5"/>
        <v>Uppgift saknas</v>
      </c>
      <c r="M31" s="176"/>
      <c r="N31" s="122" t="str">
        <f t="shared" si="2"/>
        <v>starttid saknas</v>
      </c>
      <c r="O31" s="122"/>
      <c r="P31" s="2"/>
      <c r="Q31" s="2"/>
      <c r="R31" s="2"/>
      <c r="S31" s="2"/>
    </row>
    <row r="32" spans="1:19" s="8" customFormat="1" ht="14.25" customHeight="1" thickBot="1" x14ac:dyDescent="0.25">
      <c r="A32" s="248">
        <v>43890</v>
      </c>
      <c r="B32" s="328" t="s">
        <v>129</v>
      </c>
      <c r="C32" s="272">
        <v>0</v>
      </c>
      <c r="D32" s="272">
        <v>2.0833333333333332E-2</v>
      </c>
      <c r="E32" s="272">
        <v>0</v>
      </c>
      <c r="F32" s="273">
        <f t="shared" si="12"/>
        <v>0.5</v>
      </c>
      <c r="G32" s="321">
        <f t="shared" si="3"/>
        <v>-2.0833333333333332E-2</v>
      </c>
      <c r="H32" s="129">
        <f t="shared" si="0"/>
        <v>-0.5</v>
      </c>
      <c r="I32" s="111">
        <f>Sammanställning!$E$16</f>
        <v>8</v>
      </c>
      <c r="J32" s="273">
        <f t="shared" ref="J32" si="13">H32-I32</f>
        <v>-8.5</v>
      </c>
      <c r="K32" s="234">
        <f t="shared" si="4"/>
        <v>0</v>
      </c>
      <c r="L32" s="329" t="str">
        <f t="shared" si="5"/>
        <v>Uppgift saknas</v>
      </c>
      <c r="M32" s="216"/>
      <c r="N32" s="122" t="str">
        <f t="shared" si="2"/>
        <v>starttid saknas</v>
      </c>
      <c r="O32" s="122"/>
      <c r="P32" s="2"/>
      <c r="Q32" s="2"/>
      <c r="R32" s="2"/>
      <c r="S32" s="2"/>
    </row>
    <row r="33" spans="1:19" ht="14.25" customHeight="1" x14ac:dyDescent="0.2">
      <c r="A33" s="303" t="s">
        <v>6</v>
      </c>
      <c r="B33" s="304"/>
      <c r="C33" s="305"/>
      <c r="D33" s="305"/>
      <c r="E33" s="305"/>
      <c r="F33" s="306"/>
      <c r="G33" s="307"/>
      <c r="H33" s="305"/>
      <c r="I33" s="305"/>
      <c r="J33" s="305"/>
      <c r="K33" s="160">
        <f>K32</f>
        <v>0</v>
      </c>
      <c r="L33" s="64"/>
      <c r="M33" s="194"/>
    </row>
    <row r="34" spans="1:19" s="60" customFormat="1" ht="14.25" customHeight="1" x14ac:dyDescent="0.2">
      <c r="A34" s="390"/>
      <c r="B34" s="391"/>
      <c r="C34" s="391"/>
      <c r="D34" s="391"/>
      <c r="E34" s="391"/>
      <c r="F34" s="391"/>
      <c r="G34" s="391"/>
      <c r="H34" s="391"/>
      <c r="I34" s="391"/>
      <c r="J34" s="392"/>
      <c r="K34" s="125"/>
      <c r="L34" s="393"/>
      <c r="M34" s="389"/>
      <c r="O34" s="153"/>
      <c r="P34" s="153"/>
      <c r="Q34" s="153"/>
      <c r="R34" s="153"/>
      <c r="S34" s="153"/>
    </row>
    <row r="35" spans="1:19" ht="14.25" customHeight="1" thickBot="1" x14ac:dyDescent="0.25">
      <c r="A35" s="308"/>
      <c r="B35" s="309"/>
      <c r="C35" s="310"/>
      <c r="D35" s="310"/>
      <c r="E35" s="310"/>
      <c r="F35" s="311"/>
      <c r="G35" s="312"/>
      <c r="H35" s="310"/>
      <c r="I35" s="310"/>
      <c r="J35" s="313"/>
      <c r="K35" s="126"/>
      <c r="L35" s="64"/>
      <c r="M35" s="198"/>
    </row>
    <row r="36" spans="1:19" ht="14.25" customHeight="1" thickBot="1" x14ac:dyDescent="0.25">
      <c r="A36" s="314" t="s">
        <v>7</v>
      </c>
      <c r="B36" s="315"/>
      <c r="C36" s="316"/>
      <c r="D36" s="316"/>
      <c r="E36" s="316"/>
      <c r="F36" s="317"/>
      <c r="G36" s="316"/>
      <c r="H36" s="316"/>
      <c r="I36" s="316"/>
      <c r="J36" s="316"/>
      <c r="K36" s="165" t="s">
        <v>158</v>
      </c>
      <c r="L36" s="66"/>
      <c r="M36" s="196"/>
    </row>
    <row r="37" spans="1:19" ht="14.25" customHeight="1" x14ac:dyDescent="0.2">
      <c r="F37" s="81"/>
      <c r="G37" s="81"/>
    </row>
  </sheetData>
  <mergeCells count="3">
    <mergeCell ref="A1:D1"/>
    <mergeCell ref="A34:J34"/>
    <mergeCell ref="L34:M34"/>
  </mergeCells>
  <phoneticPr fontId="0" type="noConversion"/>
  <printOptions gridLines="1"/>
  <pageMargins left="0.68" right="0.39370078740157483" top="0.98425196850393704" bottom="0.98425196850393704" header="0.51181102362204722" footer="0.51181102362204722"/>
  <pageSetup paperSize="9" orientation="portrait" horizontalDpi="4294967292" verticalDpi="4294967292" r:id="rId1"/>
  <headerFooter alignWithMargins="0">
    <oddHeader>&amp;L&amp;LFlextid&amp;C&amp;C&amp;A</oddHeader>
    <oddFooter>&amp;L&amp;D &amp;T&amp;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8"/>
  <sheetViews>
    <sheetView zoomScaleNormal="100" workbookViewId="0">
      <pane ySplit="3" topLeftCell="A4" activePane="bottomLeft" state="frozenSplit"/>
      <selection activeCell="C4" sqref="C4"/>
      <selection pane="bottomLeft" activeCell="A31" sqref="A31:XFD31"/>
    </sheetView>
  </sheetViews>
  <sheetFormatPr defaultColWidth="8.7109375" defaultRowHeight="14.25" customHeight="1" x14ac:dyDescent="0.2"/>
  <cols>
    <col min="1" max="1" width="7" style="67" customWidth="1"/>
    <col min="2" max="2" width="8.7109375" style="9" customWidth="1"/>
    <col min="3" max="4" width="7" style="68" customWidth="1"/>
    <col min="5" max="5" width="8.140625" style="68" bestFit="1" customWidth="1"/>
    <col min="6" max="6" width="4.5703125" style="68" hidden="1" customWidth="1"/>
    <col min="7" max="7" width="5.42578125" style="9" hidden="1" customWidth="1"/>
    <col min="8" max="8" width="5.28515625" style="68" bestFit="1" customWidth="1"/>
    <col min="9" max="9" width="7.7109375" style="68" customWidth="1"/>
    <col min="10" max="10" width="7" style="68" customWidth="1"/>
    <col min="11" max="11" width="8.7109375" style="68" customWidth="1"/>
    <col min="12" max="12" width="14.7109375" style="9" customWidth="1"/>
    <col min="13" max="13" width="22.42578125" style="122" customWidth="1"/>
    <col min="14" max="14" width="8.7109375" style="9"/>
    <col min="15" max="19" width="8.7109375" style="122"/>
    <col min="20" max="16384" width="8.7109375" style="9"/>
  </cols>
  <sheetData>
    <row r="1" spans="1:19" ht="20.100000000000001" customHeight="1" x14ac:dyDescent="0.3">
      <c r="A1" s="383" t="str">
        <f>Sammanställning!A1</f>
        <v>Flextidsmall 2024</v>
      </c>
      <c r="B1" s="384"/>
      <c r="C1" s="384"/>
      <c r="D1" s="384"/>
      <c r="E1" s="80" t="s">
        <v>12</v>
      </c>
      <c r="F1" s="78"/>
      <c r="G1" s="78"/>
      <c r="H1" s="78"/>
      <c r="I1" s="78"/>
      <c r="J1" s="78"/>
      <c r="K1" s="84">
        <f>Sammanställning!E1</f>
        <v>0</v>
      </c>
      <c r="L1" s="78"/>
      <c r="M1" s="79"/>
    </row>
    <row r="2" spans="1:19" s="74" customFormat="1" ht="39.75" customHeight="1" x14ac:dyDescent="0.2">
      <c r="A2" s="238" t="s">
        <v>0</v>
      </c>
      <c r="B2" s="239" t="s">
        <v>1</v>
      </c>
      <c r="C2" s="240" t="s">
        <v>2</v>
      </c>
      <c r="D2" s="240" t="s">
        <v>27</v>
      </c>
      <c r="E2" s="240" t="s">
        <v>3</v>
      </c>
      <c r="F2" s="295" t="s">
        <v>29</v>
      </c>
      <c r="G2" s="295" t="s">
        <v>28</v>
      </c>
      <c r="H2" s="240" t="s">
        <v>30</v>
      </c>
      <c r="I2" s="241" t="s">
        <v>138</v>
      </c>
      <c r="J2" s="242" t="s">
        <v>4</v>
      </c>
      <c r="K2" s="240" t="s">
        <v>32</v>
      </c>
      <c r="L2" s="239" t="s">
        <v>26</v>
      </c>
      <c r="M2" s="243" t="s">
        <v>31</v>
      </c>
      <c r="O2" s="152"/>
      <c r="P2" s="152"/>
      <c r="Q2" s="152"/>
      <c r="R2" s="152"/>
      <c r="S2" s="152"/>
    </row>
    <row r="3" spans="1:19" ht="14.25" customHeight="1" thickBot="1" x14ac:dyDescent="0.25">
      <c r="A3" s="260"/>
      <c r="B3" s="257" t="s">
        <v>8</v>
      </c>
      <c r="C3" s="258"/>
      <c r="D3" s="258"/>
      <c r="E3" s="258"/>
      <c r="F3" s="258"/>
      <c r="G3" s="257"/>
      <c r="H3" s="258"/>
      <c r="I3" s="258"/>
      <c r="J3" s="258"/>
      <c r="K3" s="167">
        <f>Feb!K33</f>
        <v>0</v>
      </c>
      <c r="L3" s="257"/>
      <c r="M3" s="261"/>
    </row>
    <row r="4" spans="1:19" ht="14.25" customHeight="1" x14ac:dyDescent="0.2">
      <c r="A4" s="244">
        <v>43891</v>
      </c>
      <c r="B4" s="284" t="s">
        <v>130</v>
      </c>
      <c r="C4" s="130">
        <v>0</v>
      </c>
      <c r="D4" s="130">
        <v>2.0833333333333332E-2</v>
      </c>
      <c r="E4" s="130">
        <v>0</v>
      </c>
      <c r="F4" s="131">
        <f t="shared" ref="F4" si="0">D4*24</f>
        <v>0.5</v>
      </c>
      <c r="G4" s="321">
        <f t="shared" ref="G4" si="1">E4-C4-D4</f>
        <v>-2.0833333333333332E-2</v>
      </c>
      <c r="H4" s="131">
        <f t="shared" ref="H4" si="2">G4*24</f>
        <v>-0.5</v>
      </c>
      <c r="I4" s="246">
        <f>Sammanställning!$E$16</f>
        <v>8</v>
      </c>
      <c r="J4" s="131">
        <f t="shared" ref="J4:J34" si="3">H4-I4</f>
        <v>-8.5</v>
      </c>
      <c r="K4" s="234">
        <f>IF(E4=0,K3,IF(C4=0,S19,K3+J4))</f>
        <v>0</v>
      </c>
      <c r="L4" s="252" t="str">
        <f>IF(I4=0,"Frånvaro",IF(E4=0,"Uppgift saknas","Arbetat"))</f>
        <v>Uppgift saknas</v>
      </c>
      <c r="M4" s="253"/>
      <c r="N4" s="122" t="str">
        <f t="shared" ref="N4:N34" si="4">IF(I4=0,"",IF(C4=0,"starttid saknas",""))</f>
        <v>starttid saknas</v>
      </c>
    </row>
    <row r="5" spans="1:19" ht="14.25" customHeight="1" x14ac:dyDescent="0.2">
      <c r="A5" s="101">
        <v>43892</v>
      </c>
      <c r="B5" s="285" t="s">
        <v>131</v>
      </c>
      <c r="C5" s="103">
        <v>0</v>
      </c>
      <c r="D5" s="103">
        <v>0</v>
      </c>
      <c r="E5" s="103">
        <v>0</v>
      </c>
      <c r="F5" s="104">
        <f>D5*24</f>
        <v>0</v>
      </c>
      <c r="G5" s="332">
        <f>E5-C5-D5</f>
        <v>0</v>
      </c>
      <c r="H5" s="104">
        <f>G5*24</f>
        <v>0</v>
      </c>
      <c r="I5" s="105">
        <v>0</v>
      </c>
      <c r="J5" s="104">
        <f t="shared" si="3"/>
        <v>0</v>
      </c>
      <c r="K5" s="234">
        <f t="shared" ref="K5:K34" si="5">IF(E5=0,K4,IF(C5=0,S20,K4+J5))</f>
        <v>0</v>
      </c>
      <c r="L5" s="252"/>
      <c r="M5" s="151"/>
      <c r="N5" s="122" t="str">
        <f t="shared" si="4"/>
        <v/>
      </c>
    </row>
    <row r="6" spans="1:19" ht="14.25" customHeight="1" x14ac:dyDescent="0.2">
      <c r="A6" s="101">
        <v>43893</v>
      </c>
      <c r="B6" s="285" t="s">
        <v>132</v>
      </c>
      <c r="C6" s="103">
        <v>0</v>
      </c>
      <c r="D6" s="103">
        <v>0</v>
      </c>
      <c r="E6" s="103">
        <v>0</v>
      </c>
      <c r="F6" s="104">
        <f t="shared" ref="F6:F33" si="6">D6*24</f>
        <v>0</v>
      </c>
      <c r="G6" s="332">
        <f t="shared" ref="G6:G33" si="7">E6-C6-D6</f>
        <v>0</v>
      </c>
      <c r="H6" s="104">
        <f t="shared" ref="H6:H34" si="8">G6*24</f>
        <v>0</v>
      </c>
      <c r="I6" s="105">
        <v>0</v>
      </c>
      <c r="J6" s="106">
        <f t="shared" si="3"/>
        <v>0</v>
      </c>
      <c r="K6" s="234">
        <f t="shared" si="5"/>
        <v>0</v>
      </c>
      <c r="L6" s="252"/>
      <c r="M6" s="151"/>
      <c r="N6" s="122" t="str">
        <f t="shared" si="4"/>
        <v/>
      </c>
    </row>
    <row r="7" spans="1:19" ht="14.25" customHeight="1" x14ac:dyDescent="0.2">
      <c r="A7" s="158">
        <v>43894</v>
      </c>
      <c r="B7" s="284" t="s">
        <v>133</v>
      </c>
      <c r="C7" s="192">
        <v>0</v>
      </c>
      <c r="D7" s="192">
        <v>2.0833333333333332E-2</v>
      </c>
      <c r="E7" s="192">
        <v>0</v>
      </c>
      <c r="F7" s="193">
        <f t="shared" si="6"/>
        <v>0.5</v>
      </c>
      <c r="G7" s="333">
        <f t="shared" si="7"/>
        <v>-2.0833333333333332E-2</v>
      </c>
      <c r="H7" s="193">
        <f t="shared" si="8"/>
        <v>-0.5</v>
      </c>
      <c r="I7" s="211">
        <f>Sammanställning!$E$16</f>
        <v>8</v>
      </c>
      <c r="J7" s="207">
        <f t="shared" si="3"/>
        <v>-8.5</v>
      </c>
      <c r="K7" s="234">
        <f t="shared" si="5"/>
        <v>0</v>
      </c>
      <c r="L7" s="252" t="str">
        <f t="shared" ref="L7:L31" si="9">IF(I7=0,"Frånvaro",IF(E7=0,"Uppgift saknas","Arbetat"))</f>
        <v>Uppgift saknas</v>
      </c>
      <c r="M7" s="134"/>
      <c r="N7" s="122" t="str">
        <f t="shared" si="4"/>
        <v>starttid saknas</v>
      </c>
    </row>
    <row r="8" spans="1:19" ht="14.25" customHeight="1" x14ac:dyDescent="0.2">
      <c r="A8" s="158">
        <v>43895</v>
      </c>
      <c r="B8" s="284" t="s">
        <v>134</v>
      </c>
      <c r="C8" s="192">
        <v>0</v>
      </c>
      <c r="D8" s="192">
        <v>2.0833333333333332E-2</v>
      </c>
      <c r="E8" s="192">
        <v>0</v>
      </c>
      <c r="F8" s="193">
        <f t="shared" si="6"/>
        <v>0.5</v>
      </c>
      <c r="G8" s="333">
        <f t="shared" si="7"/>
        <v>-2.0833333333333332E-2</v>
      </c>
      <c r="H8" s="193">
        <f t="shared" si="8"/>
        <v>-0.5</v>
      </c>
      <c r="I8" s="211">
        <f>Sammanställning!$E$16</f>
        <v>8</v>
      </c>
      <c r="J8" s="207">
        <f t="shared" si="3"/>
        <v>-8.5</v>
      </c>
      <c r="K8" s="234">
        <f t="shared" si="5"/>
        <v>0</v>
      </c>
      <c r="L8" s="252" t="str">
        <f t="shared" si="9"/>
        <v>Uppgift saknas</v>
      </c>
      <c r="M8" s="134"/>
      <c r="N8" s="122" t="str">
        <f t="shared" si="4"/>
        <v>starttid saknas</v>
      </c>
      <c r="S8" s="9"/>
    </row>
    <row r="9" spans="1:19" s="8" customFormat="1" ht="14.25" customHeight="1" x14ac:dyDescent="0.2">
      <c r="A9" s="158">
        <v>43896</v>
      </c>
      <c r="B9" s="284" t="s">
        <v>128</v>
      </c>
      <c r="C9" s="192">
        <v>0</v>
      </c>
      <c r="D9" s="192">
        <v>2.0833333333333332E-2</v>
      </c>
      <c r="E9" s="192">
        <v>0</v>
      </c>
      <c r="F9" s="193">
        <f t="shared" si="6"/>
        <v>0.5</v>
      </c>
      <c r="G9" s="333">
        <f t="shared" si="7"/>
        <v>-2.0833333333333332E-2</v>
      </c>
      <c r="H9" s="193">
        <f t="shared" si="8"/>
        <v>-0.5</v>
      </c>
      <c r="I9" s="211">
        <f>Sammanställning!$E$16</f>
        <v>8</v>
      </c>
      <c r="J9" s="207">
        <f t="shared" si="3"/>
        <v>-8.5</v>
      </c>
      <c r="K9" s="234">
        <f t="shared" si="5"/>
        <v>0</v>
      </c>
      <c r="L9" s="252" t="str">
        <f t="shared" si="9"/>
        <v>Uppgift saknas</v>
      </c>
      <c r="M9" s="134"/>
      <c r="N9" s="122" t="str">
        <f t="shared" si="4"/>
        <v>starttid saknas</v>
      </c>
      <c r="O9" s="2"/>
      <c r="P9" s="2"/>
      <c r="Q9" s="2"/>
      <c r="R9" s="2"/>
    </row>
    <row r="10" spans="1:19" s="8" customFormat="1" ht="14.25" customHeight="1" x14ac:dyDescent="0.2">
      <c r="A10" s="158">
        <v>43897</v>
      </c>
      <c r="B10" s="284" t="s">
        <v>129</v>
      </c>
      <c r="C10" s="192">
        <v>0</v>
      </c>
      <c r="D10" s="192">
        <v>2.0833333333333332E-2</v>
      </c>
      <c r="E10" s="192">
        <v>0</v>
      </c>
      <c r="F10" s="193">
        <f t="shared" si="6"/>
        <v>0.5</v>
      </c>
      <c r="G10" s="333">
        <f t="shared" si="7"/>
        <v>-2.0833333333333332E-2</v>
      </c>
      <c r="H10" s="193">
        <f t="shared" si="8"/>
        <v>-0.5</v>
      </c>
      <c r="I10" s="211">
        <f>Sammanställning!$E$16</f>
        <v>8</v>
      </c>
      <c r="J10" s="207">
        <f t="shared" si="3"/>
        <v>-8.5</v>
      </c>
      <c r="K10" s="234">
        <f t="shared" si="5"/>
        <v>0</v>
      </c>
      <c r="L10" s="252" t="str">
        <f t="shared" si="9"/>
        <v>Uppgift saknas</v>
      </c>
      <c r="M10" s="134"/>
      <c r="N10" s="122" t="str">
        <f t="shared" si="4"/>
        <v>starttid saknas</v>
      </c>
      <c r="O10" s="2"/>
      <c r="P10" s="2"/>
      <c r="Q10" s="2"/>
      <c r="R10" s="2"/>
    </row>
    <row r="11" spans="1:19" ht="14.25" customHeight="1" x14ac:dyDescent="0.2">
      <c r="A11" s="158">
        <v>43898</v>
      </c>
      <c r="B11" s="284" t="s">
        <v>130</v>
      </c>
      <c r="C11" s="192">
        <v>0</v>
      </c>
      <c r="D11" s="192">
        <v>2.0833333333333332E-2</v>
      </c>
      <c r="E11" s="192">
        <v>0</v>
      </c>
      <c r="F11" s="193">
        <f t="shared" si="6"/>
        <v>0.5</v>
      </c>
      <c r="G11" s="333">
        <f t="shared" si="7"/>
        <v>-2.0833333333333332E-2</v>
      </c>
      <c r="H11" s="193">
        <f t="shared" si="8"/>
        <v>-0.5</v>
      </c>
      <c r="I11" s="211">
        <f>Sammanställning!$E$16</f>
        <v>8</v>
      </c>
      <c r="J11" s="207">
        <f t="shared" si="3"/>
        <v>-8.5</v>
      </c>
      <c r="K11" s="234">
        <f t="shared" si="5"/>
        <v>0</v>
      </c>
      <c r="L11" s="252" t="str">
        <f t="shared" si="9"/>
        <v>Uppgift saknas</v>
      </c>
      <c r="M11" s="151"/>
      <c r="N11" s="122" t="str">
        <f t="shared" si="4"/>
        <v>starttid saknas</v>
      </c>
      <c r="S11" s="9"/>
    </row>
    <row r="12" spans="1:19" ht="14.25" customHeight="1" x14ac:dyDescent="0.2">
      <c r="A12" s="101">
        <v>43899</v>
      </c>
      <c r="B12" s="285" t="s">
        <v>131</v>
      </c>
      <c r="C12" s="103">
        <v>0</v>
      </c>
      <c r="D12" s="103">
        <v>0</v>
      </c>
      <c r="E12" s="103">
        <v>0</v>
      </c>
      <c r="F12" s="104">
        <f t="shared" si="6"/>
        <v>0</v>
      </c>
      <c r="G12" s="332">
        <f t="shared" si="7"/>
        <v>0</v>
      </c>
      <c r="H12" s="104">
        <f t="shared" si="8"/>
        <v>0</v>
      </c>
      <c r="I12" s="105">
        <v>0</v>
      </c>
      <c r="J12" s="106">
        <f t="shared" si="3"/>
        <v>0</v>
      </c>
      <c r="K12" s="234">
        <f t="shared" si="5"/>
        <v>0</v>
      </c>
      <c r="L12" s="252"/>
      <c r="M12" s="151"/>
      <c r="N12" s="122" t="str">
        <f t="shared" si="4"/>
        <v/>
      </c>
      <c r="S12" s="9"/>
    </row>
    <row r="13" spans="1:19" ht="14.25" customHeight="1" x14ac:dyDescent="0.2">
      <c r="A13" s="101">
        <v>43900</v>
      </c>
      <c r="B13" s="285" t="s">
        <v>132</v>
      </c>
      <c r="C13" s="103">
        <v>0</v>
      </c>
      <c r="D13" s="103">
        <v>0</v>
      </c>
      <c r="E13" s="103">
        <v>0</v>
      </c>
      <c r="F13" s="104">
        <f t="shared" si="6"/>
        <v>0</v>
      </c>
      <c r="G13" s="332">
        <f t="shared" si="7"/>
        <v>0</v>
      </c>
      <c r="H13" s="104">
        <f t="shared" si="8"/>
        <v>0</v>
      </c>
      <c r="I13" s="105">
        <v>0</v>
      </c>
      <c r="J13" s="106">
        <f t="shared" si="3"/>
        <v>0</v>
      </c>
      <c r="K13" s="234">
        <f t="shared" si="5"/>
        <v>0</v>
      </c>
      <c r="L13" s="252"/>
      <c r="M13" s="151"/>
      <c r="N13" s="122" t="str">
        <f t="shared" si="4"/>
        <v/>
      </c>
    </row>
    <row r="14" spans="1:19" ht="14.25" customHeight="1" x14ac:dyDescent="0.2">
      <c r="A14" s="158">
        <v>43901</v>
      </c>
      <c r="B14" s="284" t="s">
        <v>133</v>
      </c>
      <c r="C14" s="192">
        <v>0</v>
      </c>
      <c r="D14" s="192">
        <v>2.0833333333333332E-2</v>
      </c>
      <c r="E14" s="192">
        <v>0</v>
      </c>
      <c r="F14" s="193">
        <f t="shared" si="6"/>
        <v>0.5</v>
      </c>
      <c r="G14" s="333">
        <f t="shared" si="7"/>
        <v>-2.0833333333333332E-2</v>
      </c>
      <c r="H14" s="193">
        <f t="shared" si="8"/>
        <v>-0.5</v>
      </c>
      <c r="I14" s="211">
        <f>Sammanställning!$E$16</f>
        <v>8</v>
      </c>
      <c r="J14" s="207">
        <f t="shared" si="3"/>
        <v>-8.5</v>
      </c>
      <c r="K14" s="234">
        <f t="shared" si="5"/>
        <v>0</v>
      </c>
      <c r="L14" s="252" t="str">
        <f t="shared" si="9"/>
        <v>Uppgift saknas</v>
      </c>
      <c r="M14" s="134"/>
      <c r="N14" s="122" t="str">
        <f t="shared" si="4"/>
        <v>starttid saknas</v>
      </c>
    </row>
    <row r="15" spans="1:19" ht="14.25" customHeight="1" x14ac:dyDescent="0.2">
      <c r="A15" s="158">
        <v>43902</v>
      </c>
      <c r="B15" s="284" t="s">
        <v>134</v>
      </c>
      <c r="C15" s="192">
        <v>0</v>
      </c>
      <c r="D15" s="192">
        <v>2.0833333333333332E-2</v>
      </c>
      <c r="E15" s="192">
        <v>0</v>
      </c>
      <c r="F15" s="193">
        <f t="shared" si="6"/>
        <v>0.5</v>
      </c>
      <c r="G15" s="333">
        <f t="shared" si="7"/>
        <v>-2.0833333333333332E-2</v>
      </c>
      <c r="H15" s="193">
        <f t="shared" si="8"/>
        <v>-0.5</v>
      </c>
      <c r="I15" s="211">
        <f>Sammanställning!$E$16</f>
        <v>8</v>
      </c>
      <c r="J15" s="207">
        <f t="shared" si="3"/>
        <v>-8.5</v>
      </c>
      <c r="K15" s="234">
        <f t="shared" si="5"/>
        <v>0</v>
      </c>
      <c r="L15" s="252" t="str">
        <f t="shared" si="9"/>
        <v>Uppgift saknas</v>
      </c>
      <c r="M15" s="151"/>
      <c r="N15" s="122" t="str">
        <f t="shared" si="4"/>
        <v>starttid saknas</v>
      </c>
    </row>
    <row r="16" spans="1:19" s="8" customFormat="1" ht="14.25" customHeight="1" x14ac:dyDescent="0.2">
      <c r="A16" s="158">
        <v>43903</v>
      </c>
      <c r="B16" s="284" t="s">
        <v>128</v>
      </c>
      <c r="C16" s="192">
        <v>0</v>
      </c>
      <c r="D16" s="192">
        <v>2.0833333333333332E-2</v>
      </c>
      <c r="E16" s="192">
        <v>0</v>
      </c>
      <c r="F16" s="193">
        <f t="shared" si="6"/>
        <v>0.5</v>
      </c>
      <c r="G16" s="333">
        <f t="shared" si="7"/>
        <v>-2.0833333333333332E-2</v>
      </c>
      <c r="H16" s="193">
        <f t="shared" si="8"/>
        <v>-0.5</v>
      </c>
      <c r="I16" s="211">
        <f>Sammanställning!$E$16</f>
        <v>8</v>
      </c>
      <c r="J16" s="207">
        <f t="shared" si="3"/>
        <v>-8.5</v>
      </c>
      <c r="K16" s="234">
        <f t="shared" si="5"/>
        <v>0</v>
      </c>
      <c r="L16" s="252" t="str">
        <f t="shared" si="9"/>
        <v>Uppgift saknas</v>
      </c>
      <c r="M16" s="151"/>
      <c r="N16" s="122" t="str">
        <f t="shared" si="4"/>
        <v>starttid saknas</v>
      </c>
      <c r="O16" s="2"/>
      <c r="P16" s="2"/>
      <c r="Q16" s="2"/>
      <c r="R16" s="2"/>
      <c r="S16" s="2"/>
    </row>
    <row r="17" spans="1:19" s="8" customFormat="1" ht="14.25" customHeight="1" x14ac:dyDescent="0.2">
      <c r="A17" s="158">
        <v>43904</v>
      </c>
      <c r="B17" s="284" t="s">
        <v>129</v>
      </c>
      <c r="C17" s="192">
        <v>0</v>
      </c>
      <c r="D17" s="192">
        <v>2.0833333333333332E-2</v>
      </c>
      <c r="E17" s="192">
        <v>0</v>
      </c>
      <c r="F17" s="193">
        <f t="shared" si="6"/>
        <v>0.5</v>
      </c>
      <c r="G17" s="333">
        <f t="shared" si="7"/>
        <v>-2.0833333333333332E-2</v>
      </c>
      <c r="H17" s="193">
        <f t="shared" si="8"/>
        <v>-0.5</v>
      </c>
      <c r="I17" s="211">
        <f>Sammanställning!$E$16</f>
        <v>8</v>
      </c>
      <c r="J17" s="207">
        <f t="shared" si="3"/>
        <v>-8.5</v>
      </c>
      <c r="K17" s="234">
        <f t="shared" si="5"/>
        <v>0</v>
      </c>
      <c r="L17" s="252" t="str">
        <f t="shared" si="9"/>
        <v>Uppgift saknas</v>
      </c>
      <c r="M17" s="151"/>
      <c r="N17" s="122" t="str">
        <f t="shared" si="4"/>
        <v>starttid saknas</v>
      </c>
      <c r="O17" s="2"/>
      <c r="P17" s="2"/>
      <c r="Q17" s="2"/>
      <c r="R17" s="2"/>
      <c r="S17" s="2"/>
    </row>
    <row r="18" spans="1:19" ht="14.25" customHeight="1" x14ac:dyDescent="0.2">
      <c r="A18" s="158">
        <v>43905</v>
      </c>
      <c r="B18" s="284" t="s">
        <v>130</v>
      </c>
      <c r="C18" s="192">
        <v>0</v>
      </c>
      <c r="D18" s="192">
        <v>2.0833333333333332E-2</v>
      </c>
      <c r="E18" s="192">
        <v>0</v>
      </c>
      <c r="F18" s="193">
        <f t="shared" si="6"/>
        <v>0.5</v>
      </c>
      <c r="G18" s="333">
        <f t="shared" si="7"/>
        <v>-2.0833333333333332E-2</v>
      </c>
      <c r="H18" s="193">
        <f t="shared" si="8"/>
        <v>-0.5</v>
      </c>
      <c r="I18" s="211">
        <f>Sammanställning!$E$16</f>
        <v>8</v>
      </c>
      <c r="J18" s="207">
        <f t="shared" si="3"/>
        <v>-8.5</v>
      </c>
      <c r="K18" s="234">
        <f t="shared" si="5"/>
        <v>0</v>
      </c>
      <c r="L18" s="252" t="str">
        <f t="shared" si="9"/>
        <v>Uppgift saknas</v>
      </c>
      <c r="M18" s="151"/>
      <c r="N18" s="122" t="str">
        <f t="shared" si="4"/>
        <v>starttid saknas</v>
      </c>
    </row>
    <row r="19" spans="1:19" ht="14.25" customHeight="1" x14ac:dyDescent="0.2">
      <c r="A19" s="101">
        <v>43906</v>
      </c>
      <c r="B19" s="285" t="s">
        <v>131</v>
      </c>
      <c r="C19" s="103">
        <v>0</v>
      </c>
      <c r="D19" s="103">
        <v>0</v>
      </c>
      <c r="E19" s="103">
        <v>0</v>
      </c>
      <c r="F19" s="104">
        <f t="shared" si="6"/>
        <v>0</v>
      </c>
      <c r="G19" s="332">
        <f t="shared" si="7"/>
        <v>0</v>
      </c>
      <c r="H19" s="104">
        <f t="shared" si="8"/>
        <v>0</v>
      </c>
      <c r="I19" s="105">
        <v>0</v>
      </c>
      <c r="J19" s="106">
        <f t="shared" si="3"/>
        <v>0</v>
      </c>
      <c r="K19" s="234">
        <f t="shared" si="5"/>
        <v>0</v>
      </c>
      <c r="L19" s="252"/>
      <c r="M19" s="151"/>
      <c r="N19" s="122" t="str">
        <f t="shared" si="4"/>
        <v/>
      </c>
    </row>
    <row r="20" spans="1:19" ht="14.25" customHeight="1" x14ac:dyDescent="0.2">
      <c r="A20" s="101">
        <v>43907</v>
      </c>
      <c r="B20" s="285" t="s">
        <v>132</v>
      </c>
      <c r="C20" s="103">
        <v>0</v>
      </c>
      <c r="D20" s="103">
        <v>0</v>
      </c>
      <c r="E20" s="103">
        <v>0</v>
      </c>
      <c r="F20" s="104">
        <f t="shared" si="6"/>
        <v>0</v>
      </c>
      <c r="G20" s="332">
        <f t="shared" si="7"/>
        <v>0</v>
      </c>
      <c r="H20" s="104">
        <f t="shared" si="8"/>
        <v>0</v>
      </c>
      <c r="I20" s="105">
        <v>0</v>
      </c>
      <c r="J20" s="106">
        <f t="shared" si="3"/>
        <v>0</v>
      </c>
      <c r="K20" s="234">
        <f t="shared" si="5"/>
        <v>0</v>
      </c>
      <c r="L20" s="252"/>
      <c r="M20" s="151"/>
      <c r="N20" s="122" t="str">
        <f t="shared" si="4"/>
        <v/>
      </c>
    </row>
    <row r="21" spans="1:19" ht="14.25" customHeight="1" x14ac:dyDescent="0.2">
      <c r="A21" s="158">
        <v>43908</v>
      </c>
      <c r="B21" s="284" t="s">
        <v>133</v>
      </c>
      <c r="C21" s="192">
        <v>0</v>
      </c>
      <c r="D21" s="192">
        <v>2.0833333333333332E-2</v>
      </c>
      <c r="E21" s="192">
        <v>0</v>
      </c>
      <c r="F21" s="193">
        <f t="shared" si="6"/>
        <v>0.5</v>
      </c>
      <c r="G21" s="333">
        <f t="shared" si="7"/>
        <v>-2.0833333333333332E-2</v>
      </c>
      <c r="H21" s="193">
        <f t="shared" si="8"/>
        <v>-0.5</v>
      </c>
      <c r="I21" s="211">
        <f>Sammanställning!$E$16</f>
        <v>8</v>
      </c>
      <c r="J21" s="207">
        <f t="shared" si="3"/>
        <v>-8.5</v>
      </c>
      <c r="K21" s="234">
        <f t="shared" si="5"/>
        <v>0</v>
      </c>
      <c r="L21" s="252" t="str">
        <f t="shared" si="9"/>
        <v>Uppgift saknas</v>
      </c>
      <c r="M21" s="199"/>
      <c r="N21" s="122" t="str">
        <f t="shared" si="4"/>
        <v>starttid saknas</v>
      </c>
    </row>
    <row r="22" spans="1:19" ht="14.25" customHeight="1" x14ac:dyDescent="0.2">
      <c r="A22" s="158">
        <v>43909</v>
      </c>
      <c r="B22" s="284" t="s">
        <v>134</v>
      </c>
      <c r="C22" s="192">
        <v>0</v>
      </c>
      <c r="D22" s="192">
        <v>2.0833333333333332E-2</v>
      </c>
      <c r="E22" s="192">
        <v>0</v>
      </c>
      <c r="F22" s="193">
        <f t="shared" si="6"/>
        <v>0.5</v>
      </c>
      <c r="G22" s="333">
        <f t="shared" si="7"/>
        <v>-2.0833333333333332E-2</v>
      </c>
      <c r="H22" s="193">
        <f t="shared" si="8"/>
        <v>-0.5</v>
      </c>
      <c r="I22" s="211">
        <f>Sammanställning!$E$16</f>
        <v>8</v>
      </c>
      <c r="J22" s="207">
        <f t="shared" si="3"/>
        <v>-8.5</v>
      </c>
      <c r="K22" s="234">
        <f t="shared" si="5"/>
        <v>0</v>
      </c>
      <c r="L22" s="252" t="str">
        <f t="shared" si="9"/>
        <v>Uppgift saknas</v>
      </c>
      <c r="M22" s="200"/>
      <c r="N22" s="122" t="str">
        <f t="shared" si="4"/>
        <v>starttid saknas</v>
      </c>
    </row>
    <row r="23" spans="1:19" s="8" customFormat="1" ht="14.25" customHeight="1" x14ac:dyDescent="0.2">
      <c r="A23" s="158">
        <v>43910</v>
      </c>
      <c r="B23" s="284" t="s">
        <v>128</v>
      </c>
      <c r="C23" s="192">
        <v>0</v>
      </c>
      <c r="D23" s="192">
        <v>2.0833333333333332E-2</v>
      </c>
      <c r="E23" s="192">
        <v>0</v>
      </c>
      <c r="F23" s="193">
        <f t="shared" si="6"/>
        <v>0.5</v>
      </c>
      <c r="G23" s="333">
        <f t="shared" si="7"/>
        <v>-2.0833333333333332E-2</v>
      </c>
      <c r="H23" s="193">
        <f t="shared" si="8"/>
        <v>-0.5</v>
      </c>
      <c r="I23" s="211">
        <f>Sammanställning!$E$16</f>
        <v>8</v>
      </c>
      <c r="J23" s="207">
        <f t="shared" si="3"/>
        <v>-8.5</v>
      </c>
      <c r="K23" s="234">
        <f t="shared" si="5"/>
        <v>0</v>
      </c>
      <c r="L23" s="252" t="str">
        <f t="shared" si="9"/>
        <v>Uppgift saknas</v>
      </c>
      <c r="M23" s="201"/>
      <c r="N23" s="122" t="str">
        <f t="shared" si="4"/>
        <v>starttid saknas</v>
      </c>
      <c r="O23" s="2"/>
      <c r="P23" s="2"/>
      <c r="Q23" s="2"/>
      <c r="R23" s="2"/>
      <c r="S23" s="2"/>
    </row>
    <row r="24" spans="1:19" s="8" customFormat="1" ht="14.25" customHeight="1" x14ac:dyDescent="0.2">
      <c r="A24" s="158">
        <v>43911</v>
      </c>
      <c r="B24" s="284" t="s">
        <v>129</v>
      </c>
      <c r="C24" s="192">
        <v>0</v>
      </c>
      <c r="D24" s="192">
        <v>2.0833333333333332E-2</v>
      </c>
      <c r="E24" s="192">
        <v>0</v>
      </c>
      <c r="F24" s="193">
        <f t="shared" si="6"/>
        <v>0.5</v>
      </c>
      <c r="G24" s="333">
        <f t="shared" si="7"/>
        <v>-2.0833333333333332E-2</v>
      </c>
      <c r="H24" s="193">
        <f t="shared" si="8"/>
        <v>-0.5</v>
      </c>
      <c r="I24" s="211">
        <f>Sammanställning!$E$16</f>
        <v>8</v>
      </c>
      <c r="J24" s="207">
        <f t="shared" si="3"/>
        <v>-8.5</v>
      </c>
      <c r="K24" s="234">
        <f t="shared" si="5"/>
        <v>0</v>
      </c>
      <c r="L24" s="252" t="str">
        <f t="shared" si="9"/>
        <v>Uppgift saknas</v>
      </c>
      <c r="M24" s="195"/>
      <c r="N24" s="122" t="str">
        <f t="shared" si="4"/>
        <v>starttid saknas</v>
      </c>
      <c r="O24" s="2"/>
      <c r="P24" s="2"/>
      <c r="Q24" s="2"/>
      <c r="R24" s="2"/>
      <c r="S24" s="2"/>
    </row>
    <row r="25" spans="1:19" ht="14.25" customHeight="1" x14ac:dyDescent="0.2">
      <c r="A25" s="158">
        <v>43912</v>
      </c>
      <c r="B25" s="284" t="s">
        <v>130</v>
      </c>
      <c r="C25" s="192">
        <v>0</v>
      </c>
      <c r="D25" s="192">
        <v>2.0833333333333301E-2</v>
      </c>
      <c r="E25" s="192">
        <v>0</v>
      </c>
      <c r="F25" s="193">
        <f t="shared" si="6"/>
        <v>0.49999999999999922</v>
      </c>
      <c r="G25" s="333">
        <f t="shared" si="7"/>
        <v>-2.0833333333333301E-2</v>
      </c>
      <c r="H25" s="193">
        <f t="shared" si="8"/>
        <v>-0.49999999999999922</v>
      </c>
      <c r="I25" s="211">
        <f>Sammanställning!$E$16</f>
        <v>8</v>
      </c>
      <c r="J25" s="207">
        <f t="shared" si="3"/>
        <v>-8.5</v>
      </c>
      <c r="K25" s="234">
        <f t="shared" si="5"/>
        <v>0</v>
      </c>
      <c r="L25" s="252" t="str">
        <f t="shared" si="9"/>
        <v>Uppgift saknas</v>
      </c>
      <c r="M25" s="195"/>
      <c r="N25" s="122" t="str">
        <f t="shared" si="4"/>
        <v>starttid saknas</v>
      </c>
    </row>
    <row r="26" spans="1:19" ht="14.25" customHeight="1" x14ac:dyDescent="0.2">
      <c r="A26" s="101">
        <v>43913</v>
      </c>
      <c r="B26" s="285" t="s">
        <v>131</v>
      </c>
      <c r="C26" s="103">
        <v>0</v>
      </c>
      <c r="D26" s="103">
        <v>0</v>
      </c>
      <c r="E26" s="103">
        <v>0</v>
      </c>
      <c r="F26" s="104">
        <f t="shared" si="6"/>
        <v>0</v>
      </c>
      <c r="G26" s="332">
        <f t="shared" si="7"/>
        <v>0</v>
      </c>
      <c r="H26" s="104">
        <f t="shared" si="8"/>
        <v>0</v>
      </c>
      <c r="I26" s="105">
        <v>0</v>
      </c>
      <c r="J26" s="106">
        <f t="shared" si="3"/>
        <v>0</v>
      </c>
      <c r="K26" s="234">
        <f t="shared" si="5"/>
        <v>0</v>
      </c>
      <c r="L26" s="252"/>
      <c r="M26" s="151"/>
      <c r="N26" s="122" t="str">
        <f t="shared" si="4"/>
        <v/>
      </c>
    </row>
    <row r="27" spans="1:19" ht="13.9" customHeight="1" x14ac:dyDescent="0.2">
      <c r="A27" s="101">
        <v>43914</v>
      </c>
      <c r="B27" s="285" t="s">
        <v>132</v>
      </c>
      <c r="C27" s="103">
        <v>0</v>
      </c>
      <c r="D27" s="103">
        <v>0</v>
      </c>
      <c r="E27" s="103">
        <v>0</v>
      </c>
      <c r="F27" s="104">
        <f t="shared" si="6"/>
        <v>0</v>
      </c>
      <c r="G27" s="332">
        <f t="shared" si="7"/>
        <v>0</v>
      </c>
      <c r="H27" s="104">
        <f t="shared" si="8"/>
        <v>0</v>
      </c>
      <c r="I27" s="105">
        <v>0</v>
      </c>
      <c r="J27" s="106">
        <f t="shared" si="3"/>
        <v>0</v>
      </c>
      <c r="K27" s="234">
        <f t="shared" si="5"/>
        <v>0</v>
      </c>
      <c r="L27" s="252"/>
      <c r="M27" s="151"/>
      <c r="N27" s="122" t="str">
        <f t="shared" si="4"/>
        <v/>
      </c>
    </row>
    <row r="28" spans="1:19" ht="12.75" x14ac:dyDescent="0.2">
      <c r="A28" s="158">
        <v>43915</v>
      </c>
      <c r="B28" s="284" t="s">
        <v>133</v>
      </c>
      <c r="C28" s="192">
        <v>0</v>
      </c>
      <c r="D28" s="192">
        <v>2.0833333333333332E-2</v>
      </c>
      <c r="E28" s="192">
        <v>0</v>
      </c>
      <c r="F28" s="193">
        <f t="shared" si="6"/>
        <v>0.5</v>
      </c>
      <c r="G28" s="333">
        <f t="shared" si="7"/>
        <v>-2.0833333333333332E-2</v>
      </c>
      <c r="H28" s="193">
        <f t="shared" si="8"/>
        <v>-0.5</v>
      </c>
      <c r="I28" s="211">
        <f>Sammanställning!$E$16</f>
        <v>8</v>
      </c>
      <c r="J28" s="207">
        <f t="shared" si="3"/>
        <v>-8.5</v>
      </c>
      <c r="K28" s="234">
        <f t="shared" si="5"/>
        <v>0</v>
      </c>
      <c r="L28" s="252" t="str">
        <f t="shared" si="9"/>
        <v>Uppgift saknas</v>
      </c>
      <c r="M28" s="199"/>
      <c r="N28" s="122" t="str">
        <f t="shared" si="4"/>
        <v>starttid saknas</v>
      </c>
    </row>
    <row r="29" spans="1:19" ht="14.25" customHeight="1" x14ac:dyDescent="0.2">
      <c r="A29" s="158">
        <v>43916</v>
      </c>
      <c r="B29" s="284" t="s">
        <v>134</v>
      </c>
      <c r="C29" s="192">
        <v>0</v>
      </c>
      <c r="D29" s="192">
        <v>2.0833333333333332E-2</v>
      </c>
      <c r="E29" s="192">
        <v>0</v>
      </c>
      <c r="F29" s="193">
        <f t="shared" si="6"/>
        <v>0.5</v>
      </c>
      <c r="G29" s="333">
        <f t="shared" si="7"/>
        <v>-2.0833333333333332E-2</v>
      </c>
      <c r="H29" s="193">
        <f t="shared" si="8"/>
        <v>-0.5</v>
      </c>
      <c r="I29" s="211">
        <f>Sammanställning!$E$16</f>
        <v>8</v>
      </c>
      <c r="J29" s="207">
        <f t="shared" si="3"/>
        <v>-8.5</v>
      </c>
      <c r="K29" s="234">
        <f t="shared" si="5"/>
        <v>0</v>
      </c>
      <c r="L29" s="252" t="str">
        <f t="shared" si="9"/>
        <v>Uppgift saknas</v>
      </c>
      <c r="M29" s="202"/>
      <c r="N29" s="122" t="str">
        <f t="shared" si="4"/>
        <v>starttid saknas</v>
      </c>
    </row>
    <row r="30" spans="1:19" ht="14.25" customHeight="1" x14ac:dyDescent="0.2">
      <c r="A30" s="158">
        <v>43917</v>
      </c>
      <c r="B30" s="284" t="s">
        <v>128</v>
      </c>
      <c r="C30" s="192">
        <v>0</v>
      </c>
      <c r="D30" s="192">
        <v>2.0833333333333332E-2</v>
      </c>
      <c r="E30" s="192">
        <v>0</v>
      </c>
      <c r="F30" s="193">
        <f t="shared" si="6"/>
        <v>0.5</v>
      </c>
      <c r="G30" s="333">
        <f t="shared" si="7"/>
        <v>-2.0833333333333332E-2</v>
      </c>
      <c r="H30" s="193">
        <f t="shared" si="8"/>
        <v>-0.5</v>
      </c>
      <c r="I30" s="211">
        <f>Sammanställning!$E$16</f>
        <v>8</v>
      </c>
      <c r="J30" s="207">
        <f t="shared" si="3"/>
        <v>-8.5</v>
      </c>
      <c r="K30" s="234">
        <f t="shared" si="5"/>
        <v>0</v>
      </c>
      <c r="L30" s="252" t="str">
        <f t="shared" si="9"/>
        <v>Uppgift saknas</v>
      </c>
      <c r="M30" s="199"/>
      <c r="N30" s="122" t="str">
        <f t="shared" si="4"/>
        <v>starttid saknas</v>
      </c>
    </row>
    <row r="31" spans="1:19" ht="14.25" customHeight="1" x14ac:dyDescent="0.2">
      <c r="A31" s="117">
        <v>43918</v>
      </c>
      <c r="B31" s="344" t="s">
        <v>129</v>
      </c>
      <c r="C31" s="119">
        <v>0</v>
      </c>
      <c r="D31" s="119">
        <v>2.0833333333333332E-2</v>
      </c>
      <c r="E31" s="119">
        <v>0</v>
      </c>
      <c r="F31" s="120">
        <f t="shared" si="6"/>
        <v>0.5</v>
      </c>
      <c r="G31" s="337">
        <f t="shared" si="7"/>
        <v>-2.0833333333333332E-2</v>
      </c>
      <c r="H31" s="120">
        <f t="shared" si="8"/>
        <v>-0.5</v>
      </c>
      <c r="I31" s="147">
        <v>6</v>
      </c>
      <c r="J31" s="293">
        <f t="shared" si="3"/>
        <v>-6.5</v>
      </c>
      <c r="K31" s="334">
        <f t="shared" si="5"/>
        <v>0</v>
      </c>
      <c r="L31" s="253" t="str">
        <f t="shared" si="9"/>
        <v>Uppgift saknas</v>
      </c>
      <c r="M31" s="345" t="s">
        <v>175</v>
      </c>
      <c r="N31" s="122" t="str">
        <f t="shared" si="4"/>
        <v>starttid saknas</v>
      </c>
    </row>
    <row r="32" spans="1:19" ht="14.25" customHeight="1" x14ac:dyDescent="0.2">
      <c r="A32" s="101">
        <v>43919</v>
      </c>
      <c r="B32" s="285" t="s">
        <v>130</v>
      </c>
      <c r="C32" s="103">
        <v>0</v>
      </c>
      <c r="D32" s="103">
        <v>0</v>
      </c>
      <c r="E32" s="103">
        <v>0</v>
      </c>
      <c r="F32" s="104">
        <f t="shared" si="6"/>
        <v>0</v>
      </c>
      <c r="G32" s="332">
        <f t="shared" si="7"/>
        <v>0</v>
      </c>
      <c r="H32" s="104">
        <f t="shared" si="8"/>
        <v>0</v>
      </c>
      <c r="I32" s="105">
        <v>0</v>
      </c>
      <c r="J32" s="106">
        <f t="shared" si="3"/>
        <v>0</v>
      </c>
      <c r="K32" s="234">
        <f t="shared" si="5"/>
        <v>0</v>
      </c>
      <c r="L32" s="252"/>
      <c r="M32" s="215" t="s">
        <v>169</v>
      </c>
      <c r="N32" s="122" t="str">
        <f t="shared" si="4"/>
        <v/>
      </c>
    </row>
    <row r="33" spans="1:19" ht="14.25" customHeight="1" x14ac:dyDescent="0.2">
      <c r="A33" s="101">
        <v>43920</v>
      </c>
      <c r="B33" s="285" t="s">
        <v>131</v>
      </c>
      <c r="C33" s="103">
        <v>0</v>
      </c>
      <c r="D33" s="103">
        <v>0</v>
      </c>
      <c r="E33" s="103">
        <v>0</v>
      </c>
      <c r="F33" s="104">
        <f t="shared" si="6"/>
        <v>0</v>
      </c>
      <c r="G33" s="332">
        <f t="shared" si="7"/>
        <v>0</v>
      </c>
      <c r="H33" s="104">
        <f t="shared" si="8"/>
        <v>0</v>
      </c>
      <c r="I33" s="105">
        <v>0</v>
      </c>
      <c r="J33" s="106">
        <f t="shared" si="3"/>
        <v>0</v>
      </c>
      <c r="K33" s="234">
        <f t="shared" si="5"/>
        <v>0</v>
      </c>
      <c r="L33" s="252"/>
      <c r="M33" s="215" t="s">
        <v>173</v>
      </c>
      <c r="N33" s="122" t="str">
        <f t="shared" si="4"/>
        <v/>
      </c>
    </row>
    <row r="34" spans="1:19" ht="14.25" customHeight="1" thickBot="1" x14ac:dyDescent="0.25">
      <c r="A34" s="269">
        <v>43921</v>
      </c>
      <c r="B34" s="285" t="s">
        <v>132</v>
      </c>
      <c r="C34" s="249">
        <v>0</v>
      </c>
      <c r="D34" s="249">
        <v>0</v>
      </c>
      <c r="E34" s="249">
        <v>0</v>
      </c>
      <c r="F34" s="104">
        <f t="shared" ref="F34" si="10">D34*24</f>
        <v>0</v>
      </c>
      <c r="G34" s="332">
        <f t="shared" ref="G34" si="11">E34-C34-D34</f>
        <v>0</v>
      </c>
      <c r="H34" s="104">
        <f t="shared" si="8"/>
        <v>0</v>
      </c>
      <c r="I34" s="250">
        <v>0</v>
      </c>
      <c r="J34" s="106">
        <f t="shared" si="3"/>
        <v>0</v>
      </c>
      <c r="K34" s="234">
        <f t="shared" si="5"/>
        <v>0</v>
      </c>
      <c r="L34" s="252"/>
      <c r="M34" s="201" t="s">
        <v>174</v>
      </c>
      <c r="N34" s="122" t="str">
        <f t="shared" si="4"/>
        <v/>
      </c>
    </row>
    <row r="35" spans="1:19" ht="14.25" customHeight="1" x14ac:dyDescent="0.2">
      <c r="A35" s="247" t="s">
        <v>163</v>
      </c>
      <c r="B35" s="161"/>
      <c r="C35" s="55"/>
      <c r="D35" s="55"/>
      <c r="E35" s="55"/>
      <c r="F35" s="55"/>
      <c r="G35" s="64"/>
      <c r="H35" s="55"/>
      <c r="I35" s="55"/>
      <c r="J35" s="55"/>
      <c r="K35" s="160">
        <f>K34</f>
        <v>0</v>
      </c>
      <c r="L35" s="64"/>
      <c r="M35" s="150"/>
    </row>
    <row r="36" spans="1:19" s="60" customFormat="1" ht="14.25" customHeight="1" x14ac:dyDescent="0.2">
      <c r="A36" s="385"/>
      <c r="B36" s="386"/>
      <c r="C36" s="386"/>
      <c r="D36" s="386"/>
      <c r="E36" s="386"/>
      <c r="F36" s="386"/>
      <c r="G36" s="386"/>
      <c r="H36" s="386"/>
      <c r="I36" s="386"/>
      <c r="J36" s="387"/>
      <c r="K36" s="125"/>
      <c r="L36" s="393"/>
      <c r="M36" s="389"/>
      <c r="O36" s="153"/>
      <c r="P36" s="153"/>
      <c r="Q36" s="153"/>
      <c r="R36" s="153"/>
      <c r="S36" s="153"/>
    </row>
    <row r="37" spans="1:19" ht="14.25" customHeight="1" x14ac:dyDescent="0.2">
      <c r="A37" s="53"/>
      <c r="B37" s="61"/>
      <c r="C37" s="62"/>
      <c r="D37" s="62"/>
      <c r="E37" s="62"/>
      <c r="F37" s="62"/>
      <c r="G37" s="61"/>
      <c r="H37" s="62"/>
      <c r="I37" s="62"/>
      <c r="J37" s="63"/>
      <c r="K37" s="126"/>
      <c r="L37" s="64"/>
      <c r="M37" s="194"/>
    </row>
    <row r="38" spans="1:19" ht="14.25" customHeight="1" thickBot="1" x14ac:dyDescent="0.25">
      <c r="A38" s="162" t="s">
        <v>7</v>
      </c>
      <c r="B38" s="163"/>
      <c r="C38" s="164"/>
      <c r="D38" s="164"/>
      <c r="E38" s="164"/>
      <c r="F38" s="164"/>
      <c r="G38" s="163"/>
      <c r="H38" s="164"/>
      <c r="I38" s="164"/>
      <c r="J38" s="164"/>
      <c r="K38" s="165" t="s">
        <v>158</v>
      </c>
      <c r="L38" s="66"/>
      <c r="M38" s="196"/>
    </row>
  </sheetData>
  <mergeCells count="3">
    <mergeCell ref="A1:D1"/>
    <mergeCell ref="A36:J36"/>
    <mergeCell ref="L36:M36"/>
  </mergeCells>
  <phoneticPr fontId="0" type="noConversion"/>
  <printOptions gridLines="1"/>
  <pageMargins left="0.59055118110236227" right="0.39370078740157483" top="0.98425196850393704" bottom="0.98425196850393704" header="0.51181102362204722" footer="0.51181102362204722"/>
  <pageSetup paperSize="9" orientation="portrait" horizontalDpi="4294967292" verticalDpi="4294967292" r:id="rId1"/>
  <headerFooter alignWithMargins="0">
    <oddHeader>&amp;L&amp;LFlextid&amp;C&amp;C&amp;A</oddHeader>
    <oddFooter>&amp;L&amp;D &amp;T&amp;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7"/>
  <sheetViews>
    <sheetView workbookViewId="0">
      <pane ySplit="3" topLeftCell="A4" activePane="bottomLeft" state="frozenSplit"/>
      <selection activeCell="H2" sqref="H2"/>
      <selection pane="bottomLeft" activeCell="I32" sqref="I32"/>
    </sheetView>
  </sheetViews>
  <sheetFormatPr defaultColWidth="8.7109375" defaultRowHeight="14.25" customHeight="1" x14ac:dyDescent="0.2"/>
  <cols>
    <col min="1" max="1" width="7" style="205" customWidth="1"/>
    <col min="2" max="2" width="8.7109375" style="9" customWidth="1"/>
    <col min="3" max="4" width="7" style="68" customWidth="1"/>
    <col min="5" max="5" width="8" style="68" bestFit="1" customWidth="1"/>
    <col min="6" max="6" width="4.5703125" style="68" hidden="1" customWidth="1"/>
    <col min="7" max="7" width="5.42578125" style="9" hidden="1" customWidth="1"/>
    <col min="8" max="8" width="5.28515625" style="68" bestFit="1" customWidth="1"/>
    <col min="9" max="10" width="7" style="68" customWidth="1"/>
    <col min="11" max="11" width="8.7109375" style="68" customWidth="1"/>
    <col min="12" max="12" width="14.7109375" style="9" customWidth="1"/>
    <col min="13" max="13" width="23.7109375" style="122" customWidth="1"/>
    <col min="14" max="14" width="8.7109375" style="9"/>
    <col min="15" max="19" width="8.7109375" style="122"/>
    <col min="20" max="16384" width="8.7109375" style="9"/>
  </cols>
  <sheetData>
    <row r="1" spans="1:19" ht="20.100000000000001" customHeight="1" x14ac:dyDescent="0.3">
      <c r="A1" s="383" t="str">
        <f>Sammanställning!A1</f>
        <v>Flextidsmall 2024</v>
      </c>
      <c r="B1" s="384"/>
      <c r="C1" s="384"/>
      <c r="D1" s="384"/>
      <c r="E1" s="80" t="s">
        <v>13</v>
      </c>
      <c r="F1" s="78"/>
      <c r="G1" s="78"/>
      <c r="H1" s="78"/>
      <c r="I1" s="78"/>
      <c r="J1" s="78"/>
      <c r="K1" s="84">
        <f>Sammanställning!E1</f>
        <v>0</v>
      </c>
      <c r="L1" s="78"/>
      <c r="M1" s="79"/>
    </row>
    <row r="2" spans="1:19" s="74" customFormat="1" ht="39.75" customHeight="1" x14ac:dyDescent="0.2">
      <c r="A2" s="203" t="s">
        <v>0</v>
      </c>
      <c r="B2" s="70" t="s">
        <v>1</v>
      </c>
      <c r="C2" s="71" t="s">
        <v>2</v>
      </c>
      <c r="D2" s="71" t="s">
        <v>27</v>
      </c>
      <c r="E2" s="71" t="s">
        <v>3</v>
      </c>
      <c r="F2" s="296" t="s">
        <v>29</v>
      </c>
      <c r="G2" s="296" t="s">
        <v>28</v>
      </c>
      <c r="H2" s="71" t="s">
        <v>30</v>
      </c>
      <c r="I2" s="132" t="s">
        <v>138</v>
      </c>
      <c r="J2" s="72" t="s">
        <v>4</v>
      </c>
      <c r="K2" s="71" t="s">
        <v>32</v>
      </c>
      <c r="L2" s="70" t="s">
        <v>26</v>
      </c>
      <c r="M2" s="197" t="s">
        <v>31</v>
      </c>
      <c r="O2" s="152"/>
      <c r="P2" s="152"/>
      <c r="Q2" s="152"/>
      <c r="R2" s="152"/>
      <c r="S2" s="152"/>
    </row>
    <row r="3" spans="1:19" ht="14.25" customHeight="1" thickBot="1" x14ac:dyDescent="0.25">
      <c r="A3" s="256"/>
      <c r="B3" s="257" t="s">
        <v>8</v>
      </c>
      <c r="C3" s="258"/>
      <c r="D3" s="258"/>
      <c r="E3" s="258"/>
      <c r="F3" s="258"/>
      <c r="G3" s="257"/>
      <c r="H3" s="258"/>
      <c r="I3" s="258"/>
      <c r="J3" s="258"/>
      <c r="K3" s="279">
        <f>Mar!K35</f>
        <v>0</v>
      </c>
      <c r="L3" s="257"/>
      <c r="M3" s="259"/>
    </row>
    <row r="4" spans="1:19" ht="14.25" customHeight="1" x14ac:dyDescent="0.2">
      <c r="A4" s="291">
        <v>43922</v>
      </c>
      <c r="B4" s="287" t="s">
        <v>133</v>
      </c>
      <c r="C4" s="265">
        <v>0</v>
      </c>
      <c r="D4" s="265">
        <v>0</v>
      </c>
      <c r="E4" s="265">
        <v>0</v>
      </c>
      <c r="F4" s="236">
        <f t="shared" ref="F4:F16" si="0">D4*24</f>
        <v>0</v>
      </c>
      <c r="G4" s="330">
        <f t="shared" ref="G4:G16" si="1">E4-C4-D4</f>
        <v>0</v>
      </c>
      <c r="H4" s="236">
        <f t="shared" ref="H4:H33" si="2">G4*24</f>
        <v>0</v>
      </c>
      <c r="I4" s="266">
        <v>0</v>
      </c>
      <c r="J4" s="294">
        <f t="shared" ref="J4:J33" si="3">H4-I4</f>
        <v>0</v>
      </c>
      <c r="K4" s="123">
        <f>IF(E4=0,K3,IF(C4=0,S19,K3+J4))</f>
        <v>0</v>
      </c>
      <c r="L4" s="252"/>
      <c r="M4" s="215" t="s">
        <v>170</v>
      </c>
      <c r="N4" s="122" t="str">
        <f t="shared" ref="N4:N33" si="4">IF(I4=0,"",IF(C4=0,"starttid saknas",""))</f>
        <v/>
      </c>
    </row>
    <row r="5" spans="1:19" s="8" customFormat="1" ht="14.25" customHeight="1" x14ac:dyDescent="0.2">
      <c r="A5" s="200">
        <v>43923</v>
      </c>
      <c r="B5" s="286" t="s">
        <v>134</v>
      </c>
      <c r="C5" s="192">
        <v>0</v>
      </c>
      <c r="D5" s="192">
        <v>2.0833333333333332E-2</v>
      </c>
      <c r="E5" s="192">
        <v>0</v>
      </c>
      <c r="F5" s="193">
        <f t="shared" si="0"/>
        <v>0.5</v>
      </c>
      <c r="G5" s="333">
        <f t="shared" si="1"/>
        <v>-2.0833333333333332E-2</v>
      </c>
      <c r="H5" s="193">
        <f t="shared" si="2"/>
        <v>-0.5</v>
      </c>
      <c r="I5" s="211">
        <f>Sammanställning!$E$16</f>
        <v>8</v>
      </c>
      <c r="J5" s="207">
        <f t="shared" si="3"/>
        <v>-8.5</v>
      </c>
      <c r="K5" s="123">
        <f t="shared" ref="K5:K33" si="5">IF(E5=0,K4,IF(C5=0,S20,K4+J5))</f>
        <v>0</v>
      </c>
      <c r="L5" s="252" t="str">
        <f>IF(I5=0,"Frånvaro",IF(E5=0,"Uppgift saknas","Arbetat"))</f>
        <v>Uppgift saknas</v>
      </c>
      <c r="M5" s="215"/>
      <c r="N5" s="122" t="str">
        <f t="shared" si="4"/>
        <v>starttid saknas</v>
      </c>
      <c r="O5" s="2"/>
      <c r="P5" s="2"/>
      <c r="Q5" s="2"/>
      <c r="R5" s="2"/>
      <c r="S5" s="2"/>
    </row>
    <row r="6" spans="1:19" s="8" customFormat="1" ht="14.25" customHeight="1" x14ac:dyDescent="0.2">
      <c r="A6" s="200">
        <v>43924</v>
      </c>
      <c r="B6" s="286" t="s">
        <v>128</v>
      </c>
      <c r="C6" s="192">
        <v>0</v>
      </c>
      <c r="D6" s="192">
        <v>2.0833333333333332E-2</v>
      </c>
      <c r="E6" s="192">
        <v>0</v>
      </c>
      <c r="F6" s="193">
        <f t="shared" si="0"/>
        <v>0.5</v>
      </c>
      <c r="G6" s="333">
        <f t="shared" si="1"/>
        <v>-2.0833333333333332E-2</v>
      </c>
      <c r="H6" s="193">
        <f t="shared" si="2"/>
        <v>-0.5</v>
      </c>
      <c r="I6" s="211">
        <f>Sammanställning!$E$16</f>
        <v>8</v>
      </c>
      <c r="J6" s="207">
        <f t="shared" si="3"/>
        <v>-8.5</v>
      </c>
      <c r="K6" s="123">
        <f t="shared" si="5"/>
        <v>0</v>
      </c>
      <c r="L6" s="252" t="str">
        <f t="shared" ref="L6:L33" si="6">IF(I6=0,"Frånvaro",IF(E6=0,"Uppgift saknas","Arbetat"))</f>
        <v>Uppgift saknas</v>
      </c>
      <c r="M6" s="215"/>
      <c r="N6" s="122" t="str">
        <f t="shared" si="4"/>
        <v>starttid saknas</v>
      </c>
      <c r="O6" s="2"/>
      <c r="P6" s="2"/>
      <c r="Q6" s="2"/>
      <c r="R6" s="2"/>
      <c r="S6" s="2"/>
    </row>
    <row r="7" spans="1:19" ht="14.25" customHeight="1" x14ac:dyDescent="0.2">
      <c r="A7" s="200">
        <v>43925</v>
      </c>
      <c r="B7" s="286" t="s">
        <v>129</v>
      </c>
      <c r="C7" s="192">
        <v>0</v>
      </c>
      <c r="D7" s="192">
        <v>2.0833333333333332E-2</v>
      </c>
      <c r="E7" s="192">
        <v>0</v>
      </c>
      <c r="F7" s="193">
        <f t="shared" si="0"/>
        <v>0.5</v>
      </c>
      <c r="G7" s="333">
        <f t="shared" si="1"/>
        <v>-2.0833333333333332E-2</v>
      </c>
      <c r="H7" s="193">
        <f t="shared" si="2"/>
        <v>-0.5</v>
      </c>
      <c r="I7" s="211">
        <f>Sammanställning!$E$16</f>
        <v>8</v>
      </c>
      <c r="J7" s="207">
        <f t="shared" si="3"/>
        <v>-8.5</v>
      </c>
      <c r="K7" s="123">
        <f t="shared" si="5"/>
        <v>0</v>
      </c>
      <c r="L7" s="252" t="str">
        <f t="shared" si="6"/>
        <v>Uppgift saknas</v>
      </c>
      <c r="M7" s="201"/>
      <c r="N7" s="122" t="str">
        <f t="shared" si="4"/>
        <v>starttid saknas</v>
      </c>
    </row>
    <row r="8" spans="1:19" ht="14.25" customHeight="1" x14ac:dyDescent="0.2">
      <c r="A8" s="200">
        <v>43926</v>
      </c>
      <c r="B8" s="286" t="s">
        <v>130</v>
      </c>
      <c r="C8" s="192">
        <v>0</v>
      </c>
      <c r="D8" s="192">
        <v>2.0833333333333332E-2</v>
      </c>
      <c r="E8" s="192">
        <v>0</v>
      </c>
      <c r="F8" s="193">
        <f t="shared" si="0"/>
        <v>0.5</v>
      </c>
      <c r="G8" s="333">
        <f t="shared" si="1"/>
        <v>-2.0833333333333332E-2</v>
      </c>
      <c r="H8" s="193">
        <f t="shared" si="2"/>
        <v>-0.5</v>
      </c>
      <c r="I8" s="211">
        <f>Sammanställning!$E$16</f>
        <v>8</v>
      </c>
      <c r="J8" s="207">
        <f t="shared" si="3"/>
        <v>-8.5</v>
      </c>
      <c r="K8" s="123">
        <f t="shared" si="5"/>
        <v>0</v>
      </c>
      <c r="L8" s="252" t="str">
        <f t="shared" si="6"/>
        <v>Uppgift saknas</v>
      </c>
      <c r="M8" s="215"/>
      <c r="N8" s="122" t="str">
        <f t="shared" si="4"/>
        <v>starttid saknas</v>
      </c>
    </row>
    <row r="9" spans="1:19" ht="14.25" customHeight="1" x14ac:dyDescent="0.2">
      <c r="A9" s="270">
        <v>43927</v>
      </c>
      <c r="B9" s="287" t="s">
        <v>131</v>
      </c>
      <c r="C9" s="103">
        <v>0</v>
      </c>
      <c r="D9" s="103">
        <v>0</v>
      </c>
      <c r="E9" s="103">
        <v>0</v>
      </c>
      <c r="F9" s="104">
        <f t="shared" si="0"/>
        <v>0</v>
      </c>
      <c r="G9" s="332">
        <f t="shared" si="1"/>
        <v>0</v>
      </c>
      <c r="H9" s="104">
        <f t="shared" si="2"/>
        <v>0</v>
      </c>
      <c r="I9" s="211">
        <v>0</v>
      </c>
      <c r="J9" s="106">
        <f t="shared" si="3"/>
        <v>0</v>
      </c>
      <c r="K9" s="123">
        <f t="shared" si="5"/>
        <v>0</v>
      </c>
      <c r="L9" s="252"/>
      <c r="M9" s="255"/>
      <c r="N9" s="122" t="str">
        <f t="shared" si="4"/>
        <v/>
      </c>
    </row>
    <row r="10" spans="1:19" ht="14.25" customHeight="1" x14ac:dyDescent="0.2">
      <c r="A10" s="270">
        <v>43928</v>
      </c>
      <c r="B10" s="287" t="s">
        <v>132</v>
      </c>
      <c r="C10" s="103">
        <v>0</v>
      </c>
      <c r="D10" s="103">
        <v>0</v>
      </c>
      <c r="E10" s="103">
        <v>0</v>
      </c>
      <c r="F10" s="104">
        <f>D10*24</f>
        <v>0</v>
      </c>
      <c r="G10" s="332">
        <f>E10-C10-D10</f>
        <v>0</v>
      </c>
      <c r="H10" s="104">
        <f t="shared" si="2"/>
        <v>0</v>
      </c>
      <c r="I10" s="211">
        <v>0</v>
      </c>
      <c r="J10" s="106">
        <f t="shared" si="3"/>
        <v>0</v>
      </c>
      <c r="K10" s="123">
        <f t="shared" si="5"/>
        <v>0</v>
      </c>
      <c r="L10" s="252"/>
      <c r="M10" s="215"/>
      <c r="N10" s="122" t="str">
        <f t="shared" si="4"/>
        <v/>
      </c>
    </row>
    <row r="11" spans="1:19" ht="14.25" customHeight="1" x14ac:dyDescent="0.2">
      <c r="A11" s="200">
        <v>43929</v>
      </c>
      <c r="B11" s="286" t="s">
        <v>133</v>
      </c>
      <c r="C11" s="192">
        <v>0</v>
      </c>
      <c r="D11" s="192">
        <v>2.0833333333333332E-2</v>
      </c>
      <c r="E11" s="192">
        <v>0</v>
      </c>
      <c r="F11" s="193">
        <f t="shared" si="0"/>
        <v>0.5</v>
      </c>
      <c r="G11" s="333">
        <f t="shared" si="1"/>
        <v>-2.0833333333333332E-2</v>
      </c>
      <c r="H11" s="193">
        <f t="shared" si="2"/>
        <v>-0.5</v>
      </c>
      <c r="I11" s="211">
        <f>Sammanställning!$E$16</f>
        <v>8</v>
      </c>
      <c r="J11" s="207">
        <f t="shared" si="3"/>
        <v>-8.5</v>
      </c>
      <c r="K11" s="123">
        <f t="shared" si="5"/>
        <v>0</v>
      </c>
      <c r="L11" s="252" t="str">
        <f t="shared" si="6"/>
        <v>Uppgift saknas</v>
      </c>
      <c r="M11" s="215"/>
      <c r="N11" s="122" t="str">
        <f t="shared" si="4"/>
        <v>starttid saknas</v>
      </c>
    </row>
    <row r="12" spans="1:19" s="8" customFormat="1" ht="14.25" customHeight="1" x14ac:dyDescent="0.2">
      <c r="A12" s="200">
        <v>43930</v>
      </c>
      <c r="B12" s="286" t="s">
        <v>134</v>
      </c>
      <c r="C12" s="192">
        <v>0</v>
      </c>
      <c r="D12" s="192">
        <v>2.0833333333333332E-2</v>
      </c>
      <c r="E12" s="192">
        <v>0</v>
      </c>
      <c r="F12" s="193">
        <f t="shared" si="0"/>
        <v>0.5</v>
      </c>
      <c r="G12" s="333">
        <f t="shared" si="1"/>
        <v>-2.0833333333333332E-2</v>
      </c>
      <c r="H12" s="193">
        <f t="shared" si="2"/>
        <v>-0.5</v>
      </c>
      <c r="I12" s="211">
        <f>Sammanställning!$E$16</f>
        <v>8</v>
      </c>
      <c r="J12" s="207">
        <f t="shared" si="3"/>
        <v>-8.5</v>
      </c>
      <c r="K12" s="123">
        <f t="shared" si="5"/>
        <v>0</v>
      </c>
      <c r="L12" s="252" t="str">
        <f t="shared" si="6"/>
        <v>Uppgift saknas</v>
      </c>
      <c r="M12" s="201"/>
      <c r="N12" s="122" t="str">
        <f t="shared" si="4"/>
        <v>starttid saknas</v>
      </c>
      <c r="O12" s="2"/>
      <c r="P12" s="2"/>
      <c r="Q12" s="2"/>
      <c r="R12" s="2"/>
    </row>
    <row r="13" spans="1:19" s="8" customFormat="1" ht="14.25" customHeight="1" x14ac:dyDescent="0.2">
      <c r="A13" s="200">
        <v>43931</v>
      </c>
      <c r="B13" s="286" t="s">
        <v>128</v>
      </c>
      <c r="C13" s="192">
        <v>0</v>
      </c>
      <c r="D13" s="192">
        <v>2.0833333333333332E-2</v>
      </c>
      <c r="E13" s="192">
        <v>0</v>
      </c>
      <c r="F13" s="193">
        <f t="shared" si="0"/>
        <v>0.5</v>
      </c>
      <c r="G13" s="333">
        <f t="shared" si="1"/>
        <v>-2.0833333333333332E-2</v>
      </c>
      <c r="H13" s="193">
        <f t="shared" si="2"/>
        <v>-0.5</v>
      </c>
      <c r="I13" s="211">
        <f>Sammanställning!$E$16</f>
        <v>8</v>
      </c>
      <c r="J13" s="207">
        <f t="shared" si="3"/>
        <v>-8.5</v>
      </c>
      <c r="K13" s="123">
        <f t="shared" si="5"/>
        <v>0</v>
      </c>
      <c r="L13" s="252" t="str">
        <f t="shared" si="6"/>
        <v>Uppgift saknas</v>
      </c>
      <c r="M13" s="215"/>
      <c r="N13" s="122" t="str">
        <f t="shared" si="4"/>
        <v>starttid saknas</v>
      </c>
      <c r="O13" s="2"/>
      <c r="P13" s="2"/>
      <c r="Q13" s="2"/>
      <c r="R13" s="2"/>
      <c r="S13" s="2"/>
    </row>
    <row r="14" spans="1:19" ht="14.25" customHeight="1" x14ac:dyDescent="0.2">
      <c r="A14" s="200">
        <v>43932</v>
      </c>
      <c r="B14" s="286" t="s">
        <v>129</v>
      </c>
      <c r="C14" s="192">
        <v>0</v>
      </c>
      <c r="D14" s="192">
        <v>2.0833333333333332E-2</v>
      </c>
      <c r="E14" s="192">
        <v>0</v>
      </c>
      <c r="F14" s="193">
        <f t="shared" ref="F14" si="7">D14*24</f>
        <v>0.5</v>
      </c>
      <c r="G14" s="333">
        <f t="shared" ref="G14" si="8">E14-C14-D14</f>
        <v>-2.0833333333333332E-2</v>
      </c>
      <c r="H14" s="193">
        <f t="shared" si="2"/>
        <v>-0.5</v>
      </c>
      <c r="I14" s="211">
        <f>Sammanställning!$E$16</f>
        <v>8</v>
      </c>
      <c r="J14" s="207">
        <f t="shared" si="3"/>
        <v>-8.5</v>
      </c>
      <c r="K14" s="123">
        <f t="shared" si="5"/>
        <v>0</v>
      </c>
      <c r="L14" s="252" t="str">
        <f t="shared" si="6"/>
        <v>Uppgift saknas</v>
      </c>
      <c r="M14" s="201"/>
      <c r="N14" s="122" t="str">
        <f t="shared" si="4"/>
        <v>starttid saknas</v>
      </c>
      <c r="R14" s="2"/>
    </row>
    <row r="15" spans="1:19" ht="14.25" customHeight="1" x14ac:dyDescent="0.2">
      <c r="A15" s="200">
        <v>43933</v>
      </c>
      <c r="B15" s="286" t="s">
        <v>130</v>
      </c>
      <c r="C15" s="192">
        <v>0</v>
      </c>
      <c r="D15" s="192">
        <v>2.0833333333333332E-2</v>
      </c>
      <c r="E15" s="192">
        <v>0</v>
      </c>
      <c r="F15" s="193">
        <f t="shared" si="0"/>
        <v>0.5</v>
      </c>
      <c r="G15" s="333">
        <f t="shared" si="1"/>
        <v>-2.0833333333333332E-2</v>
      </c>
      <c r="H15" s="193">
        <f t="shared" si="2"/>
        <v>-0.5</v>
      </c>
      <c r="I15" s="211">
        <f>Sammanställning!$E$16</f>
        <v>8</v>
      </c>
      <c r="J15" s="207">
        <f t="shared" si="3"/>
        <v>-8.5</v>
      </c>
      <c r="K15" s="123">
        <f t="shared" si="5"/>
        <v>0</v>
      </c>
      <c r="L15" s="252" t="str">
        <f t="shared" si="6"/>
        <v>Uppgift saknas</v>
      </c>
      <c r="M15" s="215"/>
      <c r="N15" s="122" t="str">
        <f t="shared" si="4"/>
        <v>starttid saknas</v>
      </c>
    </row>
    <row r="16" spans="1:19" ht="14.25" customHeight="1" x14ac:dyDescent="0.2">
      <c r="A16" s="270">
        <v>43934</v>
      </c>
      <c r="B16" s="287" t="s">
        <v>131</v>
      </c>
      <c r="C16" s="103">
        <v>0</v>
      </c>
      <c r="D16" s="103">
        <v>0</v>
      </c>
      <c r="E16" s="103">
        <v>0</v>
      </c>
      <c r="F16" s="104">
        <f t="shared" si="0"/>
        <v>0</v>
      </c>
      <c r="G16" s="332">
        <f t="shared" si="1"/>
        <v>0</v>
      </c>
      <c r="H16" s="104">
        <f t="shared" si="2"/>
        <v>0</v>
      </c>
      <c r="I16" s="211">
        <v>0</v>
      </c>
      <c r="J16" s="106">
        <f t="shared" si="3"/>
        <v>0</v>
      </c>
      <c r="K16" s="123">
        <f t="shared" si="5"/>
        <v>0</v>
      </c>
      <c r="L16" s="252"/>
      <c r="M16" s="175"/>
      <c r="N16" s="122" t="str">
        <f t="shared" si="4"/>
        <v/>
      </c>
    </row>
    <row r="17" spans="1:19" ht="14.25" customHeight="1" x14ac:dyDescent="0.2">
      <c r="A17" s="270">
        <v>43935</v>
      </c>
      <c r="B17" s="287" t="s">
        <v>132</v>
      </c>
      <c r="C17" s="103">
        <v>0</v>
      </c>
      <c r="D17" s="103">
        <v>0</v>
      </c>
      <c r="E17" s="103">
        <v>0</v>
      </c>
      <c r="F17" s="104">
        <f t="shared" ref="F17" si="9">D17*24</f>
        <v>0</v>
      </c>
      <c r="G17" s="332">
        <f t="shared" ref="G17" si="10">E17-C17-D17</f>
        <v>0</v>
      </c>
      <c r="H17" s="104">
        <f t="shared" si="2"/>
        <v>0</v>
      </c>
      <c r="I17" s="211">
        <v>0</v>
      </c>
      <c r="J17" s="106">
        <f t="shared" si="3"/>
        <v>0</v>
      </c>
      <c r="K17" s="123">
        <f t="shared" si="5"/>
        <v>0</v>
      </c>
      <c r="L17" s="252"/>
      <c r="M17" s="255"/>
      <c r="N17" s="122" t="str">
        <f t="shared" si="4"/>
        <v/>
      </c>
    </row>
    <row r="18" spans="1:19" ht="14.25" customHeight="1" x14ac:dyDescent="0.2">
      <c r="A18" s="200">
        <v>43936</v>
      </c>
      <c r="B18" s="286" t="s">
        <v>133</v>
      </c>
      <c r="C18" s="192">
        <v>0</v>
      </c>
      <c r="D18" s="192">
        <v>2.0833333333333332E-2</v>
      </c>
      <c r="E18" s="192">
        <v>0</v>
      </c>
      <c r="F18" s="193">
        <f t="shared" ref="F18:F24" si="11">D18*24</f>
        <v>0.5</v>
      </c>
      <c r="G18" s="333">
        <f t="shared" ref="G18:G24" si="12">E18-C18-D18</f>
        <v>-2.0833333333333332E-2</v>
      </c>
      <c r="H18" s="193">
        <f t="shared" si="2"/>
        <v>-0.5</v>
      </c>
      <c r="I18" s="211">
        <f>Sammanställning!$E$16</f>
        <v>8</v>
      </c>
      <c r="J18" s="207">
        <f t="shared" si="3"/>
        <v>-8.5</v>
      </c>
      <c r="K18" s="123">
        <f t="shared" si="5"/>
        <v>0</v>
      </c>
      <c r="L18" s="252" t="str">
        <f t="shared" si="6"/>
        <v>Uppgift saknas</v>
      </c>
      <c r="M18" s="215"/>
      <c r="N18" s="122" t="str">
        <f t="shared" si="4"/>
        <v>starttid saknas</v>
      </c>
    </row>
    <row r="19" spans="1:19" s="8" customFormat="1" ht="14.25" customHeight="1" x14ac:dyDescent="0.2">
      <c r="A19" s="200">
        <v>43937</v>
      </c>
      <c r="B19" s="286" t="s">
        <v>134</v>
      </c>
      <c r="C19" s="192">
        <v>0</v>
      </c>
      <c r="D19" s="192">
        <v>2.0833333333333332E-2</v>
      </c>
      <c r="E19" s="192">
        <v>0</v>
      </c>
      <c r="F19" s="193">
        <f t="shared" si="11"/>
        <v>0.5</v>
      </c>
      <c r="G19" s="333">
        <f t="shared" si="12"/>
        <v>-2.0833333333333332E-2</v>
      </c>
      <c r="H19" s="193">
        <f t="shared" si="2"/>
        <v>-0.5</v>
      </c>
      <c r="I19" s="211">
        <f>Sammanställning!$E$16</f>
        <v>8</v>
      </c>
      <c r="J19" s="207">
        <f t="shared" si="3"/>
        <v>-8.5</v>
      </c>
      <c r="K19" s="123">
        <f t="shared" si="5"/>
        <v>0</v>
      </c>
      <c r="L19" s="252" t="str">
        <f t="shared" si="6"/>
        <v>Uppgift saknas</v>
      </c>
      <c r="M19" s="215"/>
      <c r="N19" s="122" t="str">
        <f t="shared" si="4"/>
        <v>starttid saknas</v>
      </c>
      <c r="O19" s="2"/>
      <c r="P19" s="154"/>
      <c r="Q19" s="2"/>
      <c r="R19" s="122"/>
      <c r="S19" s="2"/>
    </row>
    <row r="20" spans="1:19" s="8" customFormat="1" ht="14.25" customHeight="1" x14ac:dyDescent="0.2">
      <c r="A20" s="200">
        <v>43938</v>
      </c>
      <c r="B20" s="286" t="s">
        <v>128</v>
      </c>
      <c r="C20" s="192">
        <v>0</v>
      </c>
      <c r="D20" s="192">
        <v>2.0833333333333332E-2</v>
      </c>
      <c r="E20" s="192">
        <v>0</v>
      </c>
      <c r="F20" s="193">
        <f t="shared" si="11"/>
        <v>0.5</v>
      </c>
      <c r="G20" s="333">
        <f t="shared" si="12"/>
        <v>-2.0833333333333332E-2</v>
      </c>
      <c r="H20" s="193">
        <f t="shared" si="2"/>
        <v>-0.5</v>
      </c>
      <c r="I20" s="211">
        <f>Sammanställning!$E$16</f>
        <v>8</v>
      </c>
      <c r="J20" s="207">
        <f t="shared" si="3"/>
        <v>-8.5</v>
      </c>
      <c r="K20" s="123">
        <f t="shared" si="5"/>
        <v>0</v>
      </c>
      <c r="L20" s="252" t="str">
        <f t="shared" si="6"/>
        <v>Uppgift saknas</v>
      </c>
      <c r="M20" s="201"/>
      <c r="N20" s="122" t="str">
        <f t="shared" si="4"/>
        <v>starttid saknas</v>
      </c>
      <c r="O20" s="2"/>
      <c r="P20" s="2"/>
      <c r="Q20" s="2"/>
      <c r="R20" s="2"/>
      <c r="S20" s="2"/>
    </row>
    <row r="21" spans="1:19" ht="14.25" customHeight="1" x14ac:dyDescent="0.2">
      <c r="A21" s="200">
        <v>43939</v>
      </c>
      <c r="B21" s="286" t="s">
        <v>129</v>
      </c>
      <c r="C21" s="192">
        <v>0</v>
      </c>
      <c r="D21" s="192">
        <v>2.0833333333333332E-2</v>
      </c>
      <c r="E21" s="192">
        <v>0</v>
      </c>
      <c r="F21" s="193">
        <f t="shared" si="11"/>
        <v>0.5</v>
      </c>
      <c r="G21" s="333">
        <f t="shared" si="12"/>
        <v>-2.0833333333333332E-2</v>
      </c>
      <c r="H21" s="193">
        <f t="shared" si="2"/>
        <v>-0.5</v>
      </c>
      <c r="I21" s="211">
        <f>Sammanställning!$E$16</f>
        <v>8</v>
      </c>
      <c r="J21" s="207">
        <f t="shared" si="3"/>
        <v>-8.5</v>
      </c>
      <c r="K21" s="123">
        <f t="shared" si="5"/>
        <v>0</v>
      </c>
      <c r="L21" s="252" t="str">
        <f t="shared" si="6"/>
        <v>Uppgift saknas</v>
      </c>
      <c r="M21" s="215"/>
      <c r="N21" s="122" t="str">
        <f t="shared" si="4"/>
        <v>starttid saknas</v>
      </c>
      <c r="R21" s="2"/>
    </row>
    <row r="22" spans="1:19" ht="14.25" customHeight="1" x14ac:dyDescent="0.2">
      <c r="A22" s="200">
        <v>43940</v>
      </c>
      <c r="B22" s="286" t="s">
        <v>130</v>
      </c>
      <c r="C22" s="192">
        <v>0</v>
      </c>
      <c r="D22" s="192">
        <v>2.0833333333333332E-2</v>
      </c>
      <c r="E22" s="192">
        <v>0</v>
      </c>
      <c r="F22" s="193">
        <f t="shared" si="11"/>
        <v>0.5</v>
      </c>
      <c r="G22" s="333">
        <f t="shared" si="12"/>
        <v>-2.0833333333333332E-2</v>
      </c>
      <c r="H22" s="193">
        <f t="shared" si="2"/>
        <v>-0.5</v>
      </c>
      <c r="I22" s="211">
        <f>Sammanställning!$E$16</f>
        <v>8</v>
      </c>
      <c r="J22" s="207">
        <f t="shared" si="3"/>
        <v>-8.5</v>
      </c>
      <c r="K22" s="123">
        <f t="shared" si="5"/>
        <v>0</v>
      </c>
      <c r="L22" s="252" t="str">
        <f t="shared" si="6"/>
        <v>Uppgift saknas</v>
      </c>
      <c r="M22" s="175"/>
      <c r="N22" s="122" t="str">
        <f t="shared" si="4"/>
        <v>starttid saknas</v>
      </c>
    </row>
    <row r="23" spans="1:19" ht="14.25" customHeight="1" x14ac:dyDescent="0.2">
      <c r="A23" s="270">
        <v>43941</v>
      </c>
      <c r="B23" s="287" t="s">
        <v>131</v>
      </c>
      <c r="C23" s="103">
        <v>0</v>
      </c>
      <c r="D23" s="103">
        <v>0</v>
      </c>
      <c r="E23" s="103">
        <v>0</v>
      </c>
      <c r="F23" s="104">
        <f t="shared" si="11"/>
        <v>0</v>
      </c>
      <c r="G23" s="332">
        <f t="shared" si="12"/>
        <v>0</v>
      </c>
      <c r="H23" s="104">
        <f t="shared" si="2"/>
        <v>0</v>
      </c>
      <c r="I23" s="211">
        <v>0</v>
      </c>
      <c r="J23" s="106">
        <f t="shared" si="3"/>
        <v>0</v>
      </c>
      <c r="K23" s="123">
        <f t="shared" si="5"/>
        <v>0</v>
      </c>
      <c r="L23" s="252"/>
      <c r="M23" s="175"/>
      <c r="N23" s="122" t="str">
        <f t="shared" si="4"/>
        <v/>
      </c>
    </row>
    <row r="24" spans="1:19" ht="14.25" customHeight="1" x14ac:dyDescent="0.2">
      <c r="A24" s="270">
        <v>43942</v>
      </c>
      <c r="B24" s="287" t="s">
        <v>132</v>
      </c>
      <c r="C24" s="103">
        <v>0</v>
      </c>
      <c r="D24" s="103">
        <v>0</v>
      </c>
      <c r="E24" s="103">
        <v>0</v>
      </c>
      <c r="F24" s="104">
        <f t="shared" si="11"/>
        <v>0</v>
      </c>
      <c r="G24" s="332">
        <f t="shared" si="12"/>
        <v>0</v>
      </c>
      <c r="H24" s="104">
        <f t="shared" si="2"/>
        <v>0</v>
      </c>
      <c r="I24" s="211">
        <v>0</v>
      </c>
      <c r="J24" s="106">
        <f t="shared" si="3"/>
        <v>0</v>
      </c>
      <c r="K24" s="123">
        <f t="shared" si="5"/>
        <v>0</v>
      </c>
      <c r="L24" s="252"/>
      <c r="M24" s="175"/>
      <c r="N24" s="122" t="str">
        <f t="shared" si="4"/>
        <v/>
      </c>
    </row>
    <row r="25" spans="1:19" ht="14.25" customHeight="1" x14ac:dyDescent="0.2">
      <c r="A25" s="200">
        <v>43943</v>
      </c>
      <c r="B25" s="286" t="s">
        <v>133</v>
      </c>
      <c r="C25" s="192">
        <v>0</v>
      </c>
      <c r="D25" s="192">
        <v>2.0833333333333332E-2</v>
      </c>
      <c r="E25" s="192">
        <v>0</v>
      </c>
      <c r="F25" s="193">
        <f t="shared" ref="F25:F27" si="13">D25*24</f>
        <v>0.5</v>
      </c>
      <c r="G25" s="333">
        <f t="shared" ref="G25:G27" si="14">E25-C25-D25</f>
        <v>-2.0833333333333332E-2</v>
      </c>
      <c r="H25" s="193">
        <f t="shared" si="2"/>
        <v>-0.5</v>
      </c>
      <c r="I25" s="211">
        <f>Sammanställning!$E$16</f>
        <v>8</v>
      </c>
      <c r="J25" s="207">
        <f t="shared" si="3"/>
        <v>-8.5</v>
      </c>
      <c r="K25" s="123">
        <f t="shared" si="5"/>
        <v>0</v>
      </c>
      <c r="L25" s="252" t="str">
        <f t="shared" si="6"/>
        <v>Uppgift saknas</v>
      </c>
      <c r="M25" s="175"/>
      <c r="N25" s="122" t="str">
        <f t="shared" si="4"/>
        <v>starttid saknas</v>
      </c>
    </row>
    <row r="26" spans="1:19" ht="14.25" customHeight="1" x14ac:dyDescent="0.2">
      <c r="A26" s="200">
        <v>43944</v>
      </c>
      <c r="B26" s="286" t="s">
        <v>134</v>
      </c>
      <c r="C26" s="192">
        <v>0</v>
      </c>
      <c r="D26" s="192">
        <v>2.0833333333333332E-2</v>
      </c>
      <c r="E26" s="192">
        <v>0</v>
      </c>
      <c r="F26" s="193">
        <f t="shared" ref="F26" si="15">D26*24</f>
        <v>0.5</v>
      </c>
      <c r="G26" s="333">
        <f t="shared" ref="G26" si="16">E26-C26-D26</f>
        <v>-2.0833333333333332E-2</v>
      </c>
      <c r="H26" s="193">
        <f t="shared" si="2"/>
        <v>-0.5</v>
      </c>
      <c r="I26" s="211">
        <f>Sammanställning!$E$16</f>
        <v>8</v>
      </c>
      <c r="J26" s="207">
        <f t="shared" si="3"/>
        <v>-8.5</v>
      </c>
      <c r="K26" s="123">
        <f t="shared" si="5"/>
        <v>0</v>
      </c>
      <c r="L26" s="252" t="str">
        <f t="shared" si="6"/>
        <v>Uppgift saknas</v>
      </c>
      <c r="M26" s="175"/>
      <c r="N26" s="122" t="str">
        <f t="shared" si="4"/>
        <v>starttid saknas</v>
      </c>
    </row>
    <row r="27" spans="1:19" s="99" customFormat="1" ht="14.25" customHeight="1" x14ac:dyDescent="0.2">
      <c r="A27" s="200">
        <v>43945</v>
      </c>
      <c r="B27" s="286" t="s">
        <v>128</v>
      </c>
      <c r="C27" s="192">
        <v>0</v>
      </c>
      <c r="D27" s="192">
        <v>2.0833333333333332E-2</v>
      </c>
      <c r="E27" s="192">
        <v>0</v>
      </c>
      <c r="F27" s="193">
        <f t="shared" si="13"/>
        <v>0.5</v>
      </c>
      <c r="G27" s="333">
        <f t="shared" si="14"/>
        <v>-2.0833333333333332E-2</v>
      </c>
      <c r="H27" s="193">
        <f t="shared" si="2"/>
        <v>-0.5</v>
      </c>
      <c r="I27" s="211">
        <f>Sammanställning!$E$16</f>
        <v>8</v>
      </c>
      <c r="J27" s="207">
        <f t="shared" si="3"/>
        <v>-8.5</v>
      </c>
      <c r="K27" s="123">
        <f t="shared" si="5"/>
        <v>0</v>
      </c>
      <c r="L27" s="252" t="str">
        <f t="shared" si="6"/>
        <v>Uppgift saknas</v>
      </c>
      <c r="M27" s="175"/>
      <c r="N27" s="122" t="str">
        <f t="shared" si="4"/>
        <v>starttid saknas</v>
      </c>
      <c r="O27" s="122"/>
      <c r="P27" s="2"/>
      <c r="Q27" s="2"/>
      <c r="R27" s="122"/>
      <c r="S27" s="2"/>
    </row>
    <row r="28" spans="1:19" s="99" customFormat="1" ht="14.25" customHeight="1" x14ac:dyDescent="0.2">
      <c r="A28" s="200">
        <v>43946</v>
      </c>
      <c r="B28" s="286" t="s">
        <v>129</v>
      </c>
      <c r="C28" s="192">
        <v>0</v>
      </c>
      <c r="D28" s="192">
        <v>2.0833333333333332E-2</v>
      </c>
      <c r="E28" s="192">
        <v>0</v>
      </c>
      <c r="F28" s="193">
        <f t="shared" ref="F28" si="17">D28*24</f>
        <v>0.5</v>
      </c>
      <c r="G28" s="333">
        <f t="shared" ref="G28" si="18">E28-C28-D28</f>
        <v>-2.0833333333333332E-2</v>
      </c>
      <c r="H28" s="193">
        <f t="shared" si="2"/>
        <v>-0.5</v>
      </c>
      <c r="I28" s="211">
        <f>Sammanställning!$E$16</f>
        <v>8</v>
      </c>
      <c r="J28" s="207">
        <f t="shared" si="3"/>
        <v>-8.5</v>
      </c>
      <c r="K28" s="123">
        <f t="shared" si="5"/>
        <v>0</v>
      </c>
      <c r="L28" s="252" t="str">
        <f t="shared" si="6"/>
        <v>Uppgift saknas</v>
      </c>
      <c r="M28" s="175"/>
      <c r="N28" s="122" t="str">
        <f t="shared" si="4"/>
        <v>starttid saknas</v>
      </c>
      <c r="O28" s="122"/>
      <c r="P28" s="2"/>
      <c r="Q28" s="2"/>
      <c r="R28" s="2"/>
      <c r="S28" s="2"/>
    </row>
    <row r="29" spans="1:19" s="99" customFormat="1" ht="14.25" customHeight="1" x14ac:dyDescent="0.2">
      <c r="A29" s="200">
        <v>43947</v>
      </c>
      <c r="B29" s="286" t="s">
        <v>130</v>
      </c>
      <c r="C29" s="192">
        <v>0</v>
      </c>
      <c r="D29" s="192">
        <v>2.0833333333333332E-2</v>
      </c>
      <c r="E29" s="192">
        <v>0</v>
      </c>
      <c r="F29" s="193">
        <f t="shared" ref="F29:F30" si="19">D29*24</f>
        <v>0.5</v>
      </c>
      <c r="G29" s="333">
        <f t="shared" ref="G29:G30" si="20">E29-C29-D29</f>
        <v>-2.0833333333333332E-2</v>
      </c>
      <c r="H29" s="193">
        <f t="shared" si="2"/>
        <v>-0.5</v>
      </c>
      <c r="I29" s="211">
        <f>Sammanställning!$E$16</f>
        <v>8</v>
      </c>
      <c r="J29" s="207">
        <f t="shared" si="3"/>
        <v>-8.5</v>
      </c>
      <c r="K29" s="123">
        <f t="shared" si="5"/>
        <v>0</v>
      </c>
      <c r="L29" s="252" t="str">
        <f t="shared" si="6"/>
        <v>Uppgift saknas</v>
      </c>
      <c r="M29" s="175"/>
      <c r="N29" s="122" t="str">
        <f t="shared" si="4"/>
        <v>starttid saknas</v>
      </c>
      <c r="O29" s="122"/>
      <c r="P29" s="2"/>
      <c r="Q29" s="2"/>
      <c r="R29" s="2"/>
      <c r="S29" s="2"/>
    </row>
    <row r="30" spans="1:19" s="99" customFormat="1" ht="14.25" customHeight="1" x14ac:dyDescent="0.2">
      <c r="A30" s="270">
        <v>43948</v>
      </c>
      <c r="B30" s="287" t="s">
        <v>131</v>
      </c>
      <c r="C30" s="103">
        <v>0</v>
      </c>
      <c r="D30" s="103">
        <v>0</v>
      </c>
      <c r="E30" s="103">
        <v>0</v>
      </c>
      <c r="F30" s="104">
        <f t="shared" si="19"/>
        <v>0</v>
      </c>
      <c r="G30" s="332">
        <f t="shared" si="20"/>
        <v>0</v>
      </c>
      <c r="H30" s="104">
        <f t="shared" si="2"/>
        <v>0</v>
      </c>
      <c r="I30" s="211">
        <v>0</v>
      </c>
      <c r="J30" s="106">
        <f t="shared" si="3"/>
        <v>0</v>
      </c>
      <c r="K30" s="123">
        <f t="shared" si="5"/>
        <v>0</v>
      </c>
      <c r="L30" s="252"/>
      <c r="M30" s="175"/>
      <c r="N30" s="122" t="str">
        <f t="shared" si="4"/>
        <v/>
      </c>
      <c r="O30" s="122"/>
      <c r="P30" s="2"/>
      <c r="Q30" s="2"/>
      <c r="R30" s="2"/>
      <c r="S30" s="2"/>
    </row>
    <row r="31" spans="1:19" s="99" customFormat="1" ht="14.25" customHeight="1" x14ac:dyDescent="0.2">
      <c r="A31" s="270">
        <v>43949</v>
      </c>
      <c r="B31" s="287" t="s">
        <v>132</v>
      </c>
      <c r="C31" s="103">
        <v>0</v>
      </c>
      <c r="D31" s="103">
        <v>0</v>
      </c>
      <c r="E31" s="103">
        <v>0</v>
      </c>
      <c r="F31" s="104">
        <f t="shared" ref="F31:F33" si="21">D31*24</f>
        <v>0</v>
      </c>
      <c r="G31" s="332">
        <f t="shared" ref="G31:G33" si="22">E31-C31-D31</f>
        <v>0</v>
      </c>
      <c r="H31" s="104">
        <f t="shared" si="2"/>
        <v>0</v>
      </c>
      <c r="I31" s="211">
        <v>0</v>
      </c>
      <c r="J31" s="106">
        <f t="shared" si="3"/>
        <v>0</v>
      </c>
      <c r="K31" s="123">
        <f t="shared" si="5"/>
        <v>0</v>
      </c>
      <c r="L31" s="252"/>
      <c r="M31" s="175"/>
      <c r="N31" s="122" t="str">
        <f t="shared" si="4"/>
        <v/>
      </c>
      <c r="O31" s="122"/>
      <c r="P31" s="2"/>
      <c r="Q31" s="2"/>
      <c r="R31" s="2"/>
      <c r="S31" s="2"/>
    </row>
    <row r="32" spans="1:19" s="99" customFormat="1" ht="14.25" customHeight="1" x14ac:dyDescent="0.2">
      <c r="A32" s="200">
        <v>43950</v>
      </c>
      <c r="B32" s="286" t="s">
        <v>133</v>
      </c>
      <c r="C32" s="192">
        <v>0</v>
      </c>
      <c r="D32" s="192">
        <v>2.0833333333333332E-2</v>
      </c>
      <c r="E32" s="192">
        <v>0</v>
      </c>
      <c r="F32" s="193">
        <f t="shared" si="21"/>
        <v>0.5</v>
      </c>
      <c r="G32" s="333">
        <f t="shared" si="22"/>
        <v>-2.0833333333333332E-2</v>
      </c>
      <c r="H32" s="193">
        <f t="shared" si="2"/>
        <v>-0.5</v>
      </c>
      <c r="I32" s="211">
        <f>Sammanställning!$E$16</f>
        <v>8</v>
      </c>
      <c r="J32" s="207">
        <f t="shared" si="3"/>
        <v>-8.5</v>
      </c>
      <c r="K32" s="123">
        <f t="shared" si="5"/>
        <v>0</v>
      </c>
      <c r="L32" s="252" t="str">
        <f t="shared" si="6"/>
        <v>Uppgift saknas</v>
      </c>
      <c r="M32" s="175"/>
      <c r="N32" s="122" t="str">
        <f t="shared" si="4"/>
        <v>starttid saknas</v>
      </c>
      <c r="O32" s="122"/>
      <c r="P32" s="2"/>
      <c r="Q32" s="2"/>
      <c r="R32" s="2"/>
      <c r="S32" s="2"/>
    </row>
    <row r="33" spans="1:19" s="99" customFormat="1" ht="14.25" customHeight="1" thickBot="1" x14ac:dyDescent="0.25">
      <c r="A33" s="355">
        <v>43951</v>
      </c>
      <c r="B33" s="288" t="s">
        <v>134</v>
      </c>
      <c r="C33" s="356">
        <v>0</v>
      </c>
      <c r="D33" s="356">
        <v>2.0833333333333332E-2</v>
      </c>
      <c r="E33" s="356">
        <v>0</v>
      </c>
      <c r="F33" s="120">
        <f t="shared" si="21"/>
        <v>0.5</v>
      </c>
      <c r="G33" s="337">
        <f t="shared" si="22"/>
        <v>-2.0833333333333332E-2</v>
      </c>
      <c r="H33" s="120">
        <f t="shared" si="2"/>
        <v>-0.5</v>
      </c>
      <c r="I33" s="147">
        <v>6</v>
      </c>
      <c r="J33" s="293">
        <f t="shared" si="3"/>
        <v>-6.5</v>
      </c>
      <c r="K33" s="123">
        <f t="shared" si="5"/>
        <v>0</v>
      </c>
      <c r="L33" s="252" t="str">
        <f t="shared" si="6"/>
        <v>Uppgift saknas</v>
      </c>
      <c r="M33" s="254" t="s">
        <v>45</v>
      </c>
      <c r="N33" s="122" t="str">
        <f t="shared" si="4"/>
        <v>starttid saknas</v>
      </c>
      <c r="O33" s="122"/>
      <c r="P33" s="2"/>
      <c r="Q33" s="2"/>
      <c r="R33" s="2"/>
      <c r="S33" s="2"/>
    </row>
    <row r="34" spans="1:19" ht="14.25" customHeight="1" x14ac:dyDescent="0.2">
      <c r="A34" s="247" t="s">
        <v>6</v>
      </c>
      <c r="B34" s="76"/>
      <c r="C34" s="56"/>
      <c r="D34" s="56"/>
      <c r="E34" s="31"/>
      <c r="F34" s="31"/>
      <c r="G34" s="335"/>
      <c r="H34" s="56"/>
      <c r="I34" s="56"/>
      <c r="J34" s="77"/>
      <c r="K34" s="160">
        <f>K33</f>
        <v>0</v>
      </c>
      <c r="L34" s="64"/>
      <c r="M34" s="194"/>
      <c r="R34" s="2"/>
    </row>
    <row r="35" spans="1:19" s="60" customFormat="1" ht="14.25" customHeight="1" x14ac:dyDescent="0.2">
      <c r="A35" s="385"/>
      <c r="B35" s="386"/>
      <c r="C35" s="386"/>
      <c r="D35" s="386"/>
      <c r="E35" s="386"/>
      <c r="F35" s="386"/>
      <c r="G35" s="386"/>
      <c r="H35" s="386"/>
      <c r="I35" s="386"/>
      <c r="J35" s="387"/>
      <c r="K35" s="125"/>
      <c r="L35" s="393"/>
      <c r="M35" s="389"/>
      <c r="O35" s="153"/>
      <c r="P35" s="153"/>
      <c r="Q35" s="153"/>
      <c r="R35" s="122"/>
      <c r="S35" s="153"/>
    </row>
    <row r="36" spans="1:19" ht="14.25" customHeight="1" x14ac:dyDescent="0.2">
      <c r="A36" s="204"/>
      <c r="B36" s="61"/>
      <c r="C36" s="62"/>
      <c r="D36" s="62"/>
      <c r="E36" s="59"/>
      <c r="F36" s="59"/>
      <c r="G36" s="336"/>
      <c r="H36" s="62"/>
      <c r="I36" s="62"/>
      <c r="J36" s="63"/>
      <c r="K36" s="126"/>
      <c r="L36" s="64"/>
      <c r="M36" s="194"/>
      <c r="R36" s="153"/>
    </row>
    <row r="37" spans="1:19" ht="14.25" customHeight="1" thickBot="1" x14ac:dyDescent="0.25">
      <c r="A37" s="206" t="s">
        <v>7</v>
      </c>
      <c r="B37" s="163"/>
      <c r="C37" s="164"/>
      <c r="D37" s="164"/>
      <c r="E37" s="167"/>
      <c r="F37" s="164"/>
      <c r="G37" s="163"/>
      <c r="H37" s="164"/>
      <c r="I37" s="164"/>
      <c r="J37" s="164"/>
      <c r="K37" s="165" t="s">
        <v>158</v>
      </c>
      <c r="L37" s="66"/>
      <c r="M37" s="196"/>
    </row>
  </sheetData>
  <mergeCells count="3">
    <mergeCell ref="A1:D1"/>
    <mergeCell ref="A35:J35"/>
    <mergeCell ref="L35:M35"/>
  </mergeCells>
  <phoneticPr fontId="0" type="noConversion"/>
  <printOptions gridLines="1"/>
  <pageMargins left="0.59055118110236227" right="0.39370078740157483" top="0.98425196850393704" bottom="0.98425196850393704" header="0.51181102362204722" footer="0.51181102362204722"/>
  <pageSetup paperSize="9" orientation="portrait" horizontalDpi="4294967292" verticalDpi="4294967292" r:id="rId1"/>
  <headerFooter alignWithMargins="0">
    <oddHeader>&amp;L&amp;LFlextid&amp;C&amp;C&amp;A</oddHeader>
    <oddFooter>&amp;L&amp;D &amp;T&amp;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9"/>
  <sheetViews>
    <sheetView zoomScaleNormal="100" workbookViewId="0">
      <pane ySplit="3" topLeftCell="A4" activePane="bottomLeft" state="frozenSplit"/>
      <selection activeCell="H2" sqref="H2"/>
      <selection pane="bottomLeft" activeCell="N43" sqref="N43"/>
    </sheetView>
  </sheetViews>
  <sheetFormatPr defaultColWidth="8.7109375" defaultRowHeight="14.25" customHeight="1" x14ac:dyDescent="0.2"/>
  <cols>
    <col min="1" max="1" width="7" style="67" customWidth="1"/>
    <col min="2" max="2" width="8.7109375" style="9" customWidth="1"/>
    <col min="3" max="4" width="7" style="68" customWidth="1"/>
    <col min="5" max="5" width="6.140625" style="68" bestFit="1" customWidth="1"/>
    <col min="6" max="6" width="4.5703125" style="68" hidden="1" customWidth="1"/>
    <col min="7" max="7" width="5.42578125" style="9" hidden="1" customWidth="1"/>
    <col min="8" max="8" width="5.28515625" style="68" bestFit="1" customWidth="1"/>
    <col min="9" max="9" width="7.7109375" style="68" customWidth="1"/>
    <col min="10" max="10" width="7" style="68" customWidth="1"/>
    <col min="11" max="11" width="8.7109375" style="68" customWidth="1"/>
    <col min="12" max="12" width="14.7109375" style="9" customWidth="1"/>
    <col min="13" max="13" width="20.28515625" style="122" customWidth="1"/>
    <col min="14" max="14" width="8.7109375" style="9"/>
    <col min="15" max="20" width="8.7109375" style="122"/>
    <col min="21" max="16384" width="8.7109375" style="9"/>
  </cols>
  <sheetData>
    <row r="1" spans="1:20" ht="20.100000000000001" customHeight="1" x14ac:dyDescent="0.3">
      <c r="A1" s="383" t="str">
        <f>Sammanställning!A1</f>
        <v>Flextidsmall 2024</v>
      </c>
      <c r="B1" s="384"/>
      <c r="C1" s="384"/>
      <c r="D1" s="384"/>
      <c r="E1" s="80" t="s">
        <v>14</v>
      </c>
      <c r="F1" s="78"/>
      <c r="G1" s="78"/>
      <c r="H1" s="78"/>
      <c r="I1" s="78"/>
      <c r="J1" s="78"/>
      <c r="K1" s="84">
        <f>Sammanställning!E1</f>
        <v>0</v>
      </c>
      <c r="L1" s="78"/>
      <c r="M1" s="79"/>
    </row>
    <row r="2" spans="1:20" s="74" customFormat="1" ht="39.75" customHeight="1" x14ac:dyDescent="0.2">
      <c r="A2" s="69" t="s">
        <v>0</v>
      </c>
      <c r="B2" s="70" t="s">
        <v>1</v>
      </c>
      <c r="C2" s="71" t="s">
        <v>2</v>
      </c>
      <c r="D2" s="71" t="s">
        <v>27</v>
      </c>
      <c r="E2" s="71" t="s">
        <v>3</v>
      </c>
      <c r="F2" s="296" t="s">
        <v>29</v>
      </c>
      <c r="G2" s="296" t="s">
        <v>28</v>
      </c>
      <c r="H2" s="71" t="s">
        <v>30</v>
      </c>
      <c r="I2" s="132" t="s">
        <v>138</v>
      </c>
      <c r="J2" s="72" t="s">
        <v>4</v>
      </c>
      <c r="K2" s="71" t="s">
        <v>32</v>
      </c>
      <c r="L2" s="70" t="s">
        <v>26</v>
      </c>
      <c r="M2" s="197" t="s">
        <v>31</v>
      </c>
      <c r="O2" s="152"/>
      <c r="P2" s="152"/>
      <c r="Q2" s="152"/>
      <c r="R2" s="152"/>
      <c r="S2" s="152"/>
      <c r="T2" s="152"/>
    </row>
    <row r="3" spans="1:20" ht="14.25" customHeight="1" thickBot="1" x14ac:dyDescent="0.25">
      <c r="A3" s="75"/>
      <c r="B3" s="64" t="s">
        <v>8</v>
      </c>
      <c r="C3" s="55"/>
      <c r="D3" s="55"/>
      <c r="E3" s="55"/>
      <c r="F3" s="55"/>
      <c r="G3" s="64"/>
      <c r="H3" s="55"/>
      <c r="I3" s="55"/>
      <c r="J3" s="55"/>
      <c r="K3" s="22">
        <f>Apr!K34</f>
        <v>0</v>
      </c>
      <c r="L3" s="64"/>
      <c r="M3" s="194"/>
    </row>
    <row r="4" spans="1:20" s="8" customFormat="1" ht="14.25" customHeight="1" x14ac:dyDescent="0.2">
      <c r="A4" s="101">
        <v>43952</v>
      </c>
      <c r="B4" s="102" t="s">
        <v>128</v>
      </c>
      <c r="C4" s="103">
        <v>0</v>
      </c>
      <c r="D4" s="103">
        <v>0</v>
      </c>
      <c r="E4" s="103">
        <v>0</v>
      </c>
      <c r="F4" s="104">
        <f t="shared" ref="F4:F26" si="0">D4*24</f>
        <v>0</v>
      </c>
      <c r="G4" s="332">
        <f t="shared" ref="G4:G34" si="1">E4-C4-D4</f>
        <v>0</v>
      </c>
      <c r="H4" s="104">
        <f t="shared" ref="H4:H34" si="2">G4*24</f>
        <v>0</v>
      </c>
      <c r="I4" s="105">
        <v>0</v>
      </c>
      <c r="J4" s="104">
        <f>H4-I4</f>
        <v>0</v>
      </c>
      <c r="K4" s="123">
        <f>IF(E4=0,K3,IF(C4=0,S19,K3+J4))</f>
        <v>0</v>
      </c>
      <c r="L4" s="134"/>
      <c r="M4" s="341" t="s">
        <v>182</v>
      </c>
      <c r="N4" s="122" t="str">
        <f t="shared" ref="N4:N34" si="3">IF(I4=0,"",IF(C4=0,"starttid saknas",""))</f>
        <v/>
      </c>
      <c r="O4" s="122"/>
      <c r="P4" s="122"/>
      <c r="Q4" s="122"/>
      <c r="R4" s="122"/>
      <c r="S4" s="122"/>
      <c r="T4" s="122"/>
    </row>
    <row r="5" spans="1:20" s="8" customFormat="1" ht="14.25" customHeight="1" x14ac:dyDescent="0.2">
      <c r="A5" s="158">
        <v>43953</v>
      </c>
      <c r="B5" s="121" t="s">
        <v>129</v>
      </c>
      <c r="C5" s="192">
        <v>0</v>
      </c>
      <c r="D5" s="192">
        <v>2.0833333333333332E-2</v>
      </c>
      <c r="E5" s="192">
        <v>0</v>
      </c>
      <c r="F5" s="193">
        <f t="shared" si="0"/>
        <v>0.5</v>
      </c>
      <c r="G5" s="333">
        <f t="shared" si="1"/>
        <v>-2.0833333333333332E-2</v>
      </c>
      <c r="H5" s="193">
        <f t="shared" si="2"/>
        <v>-0.5</v>
      </c>
      <c r="I5" s="211">
        <f>Sammanställning!$E$16</f>
        <v>8</v>
      </c>
      <c r="J5" s="193">
        <f>H5-I5</f>
        <v>-8.5</v>
      </c>
      <c r="K5" s="123">
        <f t="shared" ref="K5:K34" si="4">IF(E5=0,K4,IF(C5=0,S20,K4+J5))</f>
        <v>0</v>
      </c>
      <c r="L5" s="134" t="str">
        <f t="shared" ref="L5:L34" si="5">IF(I5=0,"Frånvaro",IF(E5=0,"Uppgift saknas","Arbetat"))</f>
        <v>Uppgift saknas</v>
      </c>
      <c r="M5" s="176"/>
      <c r="N5" s="122" t="str">
        <f t="shared" si="3"/>
        <v>starttid saknas</v>
      </c>
      <c r="O5" s="122"/>
      <c r="P5" s="122"/>
      <c r="Q5" s="122"/>
      <c r="R5" s="122"/>
      <c r="S5" s="122"/>
      <c r="T5" s="122"/>
    </row>
    <row r="6" spans="1:20" ht="14.25" customHeight="1" x14ac:dyDescent="0.2">
      <c r="A6" s="158">
        <v>43954</v>
      </c>
      <c r="B6" s="121" t="s">
        <v>130</v>
      </c>
      <c r="C6" s="192">
        <v>0</v>
      </c>
      <c r="D6" s="192">
        <v>2.0833333333333332E-2</v>
      </c>
      <c r="E6" s="192">
        <v>0</v>
      </c>
      <c r="F6" s="193">
        <f t="shared" si="0"/>
        <v>0.5</v>
      </c>
      <c r="G6" s="333">
        <f t="shared" si="1"/>
        <v>-2.0833333333333332E-2</v>
      </c>
      <c r="H6" s="193">
        <f t="shared" si="2"/>
        <v>-0.5</v>
      </c>
      <c r="I6" s="211">
        <f>Sammanställning!$E$16</f>
        <v>8</v>
      </c>
      <c r="J6" s="193">
        <f t="shared" ref="J6:J34" si="6">H6-I6</f>
        <v>-8.5</v>
      </c>
      <c r="K6" s="123">
        <f t="shared" si="4"/>
        <v>0</v>
      </c>
      <c r="L6" s="134" t="str">
        <f t="shared" si="5"/>
        <v>Uppgift saknas</v>
      </c>
      <c r="M6" s="176"/>
      <c r="N6" s="122" t="str">
        <f t="shared" si="3"/>
        <v>starttid saknas</v>
      </c>
    </row>
    <row r="7" spans="1:20" ht="14.25" customHeight="1" x14ac:dyDescent="0.2">
      <c r="A7" s="101">
        <v>43955</v>
      </c>
      <c r="B7" s="102" t="s">
        <v>131</v>
      </c>
      <c r="C7" s="103">
        <v>0</v>
      </c>
      <c r="D7" s="103">
        <v>0</v>
      </c>
      <c r="E7" s="103">
        <v>0</v>
      </c>
      <c r="F7" s="104">
        <f t="shared" si="0"/>
        <v>0</v>
      </c>
      <c r="G7" s="332">
        <f t="shared" si="1"/>
        <v>0</v>
      </c>
      <c r="H7" s="104">
        <f t="shared" si="2"/>
        <v>0</v>
      </c>
      <c r="I7" s="105">
        <v>0</v>
      </c>
      <c r="J7" s="104">
        <f t="shared" si="6"/>
        <v>0</v>
      </c>
      <c r="K7" s="123">
        <f t="shared" si="4"/>
        <v>0</v>
      </c>
      <c r="L7" s="134"/>
      <c r="M7" s="176"/>
      <c r="N7" s="122" t="str">
        <f t="shared" si="3"/>
        <v/>
      </c>
    </row>
    <row r="8" spans="1:20" ht="14.25" customHeight="1" x14ac:dyDescent="0.2">
      <c r="A8" s="101">
        <v>43956</v>
      </c>
      <c r="B8" s="102" t="s">
        <v>132</v>
      </c>
      <c r="C8" s="103">
        <v>0</v>
      </c>
      <c r="D8" s="103">
        <v>0</v>
      </c>
      <c r="E8" s="103">
        <v>0</v>
      </c>
      <c r="F8" s="104">
        <f t="shared" si="0"/>
        <v>0</v>
      </c>
      <c r="G8" s="332">
        <f t="shared" si="1"/>
        <v>0</v>
      </c>
      <c r="H8" s="104">
        <f t="shared" si="2"/>
        <v>0</v>
      </c>
      <c r="I8" s="105">
        <v>0</v>
      </c>
      <c r="J8" s="104">
        <f t="shared" si="6"/>
        <v>0</v>
      </c>
      <c r="K8" s="123">
        <f t="shared" si="4"/>
        <v>0</v>
      </c>
      <c r="L8" s="134"/>
      <c r="M8" s="176"/>
      <c r="N8" s="122" t="str">
        <f t="shared" si="3"/>
        <v/>
      </c>
    </row>
    <row r="9" spans="1:20" s="8" customFormat="1" ht="14.25" customHeight="1" x14ac:dyDescent="0.2">
      <c r="A9" s="158">
        <v>43957</v>
      </c>
      <c r="B9" s="121" t="s">
        <v>133</v>
      </c>
      <c r="C9" s="192">
        <v>0</v>
      </c>
      <c r="D9" s="192">
        <v>2.0833333333333332E-2</v>
      </c>
      <c r="E9" s="192">
        <v>0</v>
      </c>
      <c r="F9" s="193">
        <f t="shared" ref="F9" si="7">D9*24</f>
        <v>0.5</v>
      </c>
      <c r="G9" s="333">
        <f t="shared" si="1"/>
        <v>-2.0833333333333332E-2</v>
      </c>
      <c r="H9" s="193">
        <f t="shared" si="2"/>
        <v>-0.5</v>
      </c>
      <c r="I9" s="211">
        <f>Sammanställning!$E$16</f>
        <v>8</v>
      </c>
      <c r="J9" s="193">
        <f t="shared" si="6"/>
        <v>-8.5</v>
      </c>
      <c r="K9" s="123">
        <f t="shared" si="4"/>
        <v>0</v>
      </c>
      <c r="L9" s="134" t="str">
        <f t="shared" si="5"/>
        <v>Uppgift saknas</v>
      </c>
      <c r="M9" s="176"/>
      <c r="N9" s="122" t="str">
        <f t="shared" si="3"/>
        <v>starttid saknas</v>
      </c>
      <c r="O9" s="122"/>
      <c r="P9" s="122"/>
      <c r="Q9" s="122"/>
      <c r="R9" s="122"/>
      <c r="S9" s="122"/>
      <c r="T9" s="122"/>
    </row>
    <row r="10" spans="1:20" ht="14.25" customHeight="1" x14ac:dyDescent="0.2">
      <c r="A10" s="158">
        <v>43958</v>
      </c>
      <c r="B10" s="121" t="s">
        <v>134</v>
      </c>
      <c r="C10" s="192">
        <v>0</v>
      </c>
      <c r="D10" s="192">
        <v>2.0833333333333332E-2</v>
      </c>
      <c r="E10" s="192">
        <v>0</v>
      </c>
      <c r="F10" s="193">
        <f>D10*24</f>
        <v>0.5</v>
      </c>
      <c r="G10" s="333">
        <f t="shared" si="1"/>
        <v>-2.0833333333333332E-2</v>
      </c>
      <c r="H10" s="193">
        <f t="shared" si="2"/>
        <v>-0.5</v>
      </c>
      <c r="I10" s="211">
        <f>Sammanställning!$E$16</f>
        <v>8</v>
      </c>
      <c r="J10" s="193">
        <f t="shared" si="6"/>
        <v>-8.5</v>
      </c>
      <c r="K10" s="123">
        <f t="shared" si="4"/>
        <v>0</v>
      </c>
      <c r="L10" s="134" t="str">
        <f t="shared" si="5"/>
        <v>Uppgift saknas</v>
      </c>
      <c r="M10" s="176"/>
      <c r="N10" s="122" t="str">
        <f t="shared" si="3"/>
        <v>starttid saknas</v>
      </c>
    </row>
    <row r="11" spans="1:20" s="8" customFormat="1" ht="14.25" customHeight="1" x14ac:dyDescent="0.2">
      <c r="A11" s="158">
        <v>43959</v>
      </c>
      <c r="B11" s="121" t="s">
        <v>128</v>
      </c>
      <c r="C11" s="192">
        <v>0</v>
      </c>
      <c r="D11" s="192">
        <v>2.0833333333333332E-2</v>
      </c>
      <c r="E11" s="192">
        <v>0</v>
      </c>
      <c r="F11" s="193">
        <f t="shared" si="0"/>
        <v>0.5</v>
      </c>
      <c r="G11" s="333">
        <f t="shared" si="1"/>
        <v>-2.0833333333333332E-2</v>
      </c>
      <c r="H11" s="193">
        <f t="shared" si="2"/>
        <v>-0.5</v>
      </c>
      <c r="I11" s="211">
        <f>Sammanställning!$E$16</f>
        <v>8</v>
      </c>
      <c r="J11" s="193">
        <f t="shared" si="6"/>
        <v>-8.5</v>
      </c>
      <c r="K11" s="123">
        <f t="shared" si="4"/>
        <v>0</v>
      </c>
      <c r="L11" s="134" t="str">
        <f t="shared" si="5"/>
        <v>Uppgift saknas</v>
      </c>
      <c r="M11" s="176"/>
      <c r="N11" s="122" t="str">
        <f t="shared" si="3"/>
        <v>starttid saknas</v>
      </c>
      <c r="O11" s="122"/>
      <c r="P11" s="122"/>
      <c r="Q11" s="122"/>
      <c r="R11" s="122"/>
      <c r="S11" s="122"/>
      <c r="T11" s="122"/>
    </row>
    <row r="12" spans="1:20" s="8" customFormat="1" ht="14.25" customHeight="1" x14ac:dyDescent="0.2">
      <c r="A12" s="101">
        <v>43960</v>
      </c>
      <c r="B12" s="102" t="s">
        <v>129</v>
      </c>
      <c r="C12" s="103">
        <v>0</v>
      </c>
      <c r="D12" s="103">
        <v>0</v>
      </c>
      <c r="E12" s="103">
        <v>0</v>
      </c>
      <c r="F12" s="104">
        <f t="shared" si="0"/>
        <v>0</v>
      </c>
      <c r="G12" s="332">
        <f t="shared" si="1"/>
        <v>0</v>
      </c>
      <c r="H12" s="104">
        <f t="shared" si="2"/>
        <v>0</v>
      </c>
      <c r="I12" s="105">
        <v>0</v>
      </c>
      <c r="J12" s="104">
        <f t="shared" si="6"/>
        <v>0</v>
      </c>
      <c r="K12" s="123">
        <f t="shared" si="4"/>
        <v>0</v>
      </c>
      <c r="L12" s="134"/>
      <c r="M12" s="201" t="s">
        <v>171</v>
      </c>
      <c r="N12" s="122" t="str">
        <f t="shared" si="3"/>
        <v/>
      </c>
      <c r="O12" s="122"/>
      <c r="P12" s="122"/>
      <c r="Q12" s="122"/>
      <c r="R12" s="122"/>
      <c r="S12" s="122"/>
      <c r="T12" s="122"/>
    </row>
    <row r="13" spans="1:20" ht="14.25" customHeight="1" x14ac:dyDescent="0.2">
      <c r="A13" s="117">
        <v>43961</v>
      </c>
      <c r="B13" s="118" t="s">
        <v>130</v>
      </c>
      <c r="C13" s="119">
        <v>0</v>
      </c>
      <c r="D13" s="119">
        <v>0</v>
      </c>
      <c r="E13" s="119">
        <v>0</v>
      </c>
      <c r="F13" s="120">
        <f t="shared" si="0"/>
        <v>0</v>
      </c>
      <c r="G13" s="337">
        <f t="shared" si="1"/>
        <v>0</v>
      </c>
      <c r="H13" s="120">
        <f t="shared" si="2"/>
        <v>0</v>
      </c>
      <c r="I13" s="147">
        <v>0</v>
      </c>
      <c r="J13" s="120">
        <f t="shared" si="6"/>
        <v>0</v>
      </c>
      <c r="K13" s="292">
        <f t="shared" si="4"/>
        <v>0</v>
      </c>
      <c r="L13" s="210"/>
      <c r="M13" s="213" t="s">
        <v>162</v>
      </c>
      <c r="N13" s="122" t="str">
        <f t="shared" si="3"/>
        <v/>
      </c>
    </row>
    <row r="14" spans="1:20" ht="14.25" customHeight="1" x14ac:dyDescent="0.2">
      <c r="A14" s="101">
        <v>43962</v>
      </c>
      <c r="B14" s="102" t="s">
        <v>131</v>
      </c>
      <c r="C14" s="103">
        <v>0</v>
      </c>
      <c r="D14" s="103">
        <v>0</v>
      </c>
      <c r="E14" s="103">
        <v>0</v>
      </c>
      <c r="F14" s="104">
        <f t="shared" si="0"/>
        <v>0</v>
      </c>
      <c r="G14" s="332">
        <f t="shared" si="1"/>
        <v>0</v>
      </c>
      <c r="H14" s="104">
        <f t="shared" si="2"/>
        <v>0</v>
      </c>
      <c r="I14" s="105">
        <v>0</v>
      </c>
      <c r="J14" s="104">
        <f t="shared" si="6"/>
        <v>0</v>
      </c>
      <c r="K14" s="123">
        <f t="shared" si="4"/>
        <v>0</v>
      </c>
      <c r="L14" s="134"/>
      <c r="M14" s="176"/>
      <c r="N14" s="122" t="str">
        <f t="shared" si="3"/>
        <v/>
      </c>
    </row>
    <row r="15" spans="1:20" ht="14.25" customHeight="1" x14ac:dyDescent="0.2">
      <c r="A15" s="101">
        <v>43963</v>
      </c>
      <c r="B15" s="102" t="s">
        <v>132</v>
      </c>
      <c r="C15" s="103">
        <v>0</v>
      </c>
      <c r="D15" s="103">
        <v>0</v>
      </c>
      <c r="E15" s="103">
        <v>0</v>
      </c>
      <c r="F15" s="104">
        <f t="shared" si="0"/>
        <v>0</v>
      </c>
      <c r="G15" s="332">
        <f t="shared" si="1"/>
        <v>0</v>
      </c>
      <c r="H15" s="104">
        <f t="shared" si="2"/>
        <v>0</v>
      </c>
      <c r="I15" s="105">
        <v>0</v>
      </c>
      <c r="J15" s="104">
        <f t="shared" si="6"/>
        <v>0</v>
      </c>
      <c r="K15" s="123">
        <f t="shared" si="4"/>
        <v>0</v>
      </c>
      <c r="L15" s="134"/>
      <c r="M15" s="176"/>
      <c r="N15" s="122" t="str">
        <f t="shared" si="3"/>
        <v/>
      </c>
    </row>
    <row r="16" spans="1:20" ht="14.25" customHeight="1" x14ac:dyDescent="0.2">
      <c r="A16" s="158">
        <v>43964</v>
      </c>
      <c r="B16" s="121" t="s">
        <v>133</v>
      </c>
      <c r="C16" s="192">
        <v>0</v>
      </c>
      <c r="D16" s="192">
        <v>2.0833333333333332E-2</v>
      </c>
      <c r="E16" s="192">
        <v>0</v>
      </c>
      <c r="F16" s="193">
        <f t="shared" si="0"/>
        <v>0.5</v>
      </c>
      <c r="G16" s="333">
        <f t="shared" si="1"/>
        <v>-2.0833333333333332E-2</v>
      </c>
      <c r="H16" s="193">
        <f t="shared" si="2"/>
        <v>-0.5</v>
      </c>
      <c r="I16" s="211">
        <f>Sammanställning!$E$16</f>
        <v>8</v>
      </c>
      <c r="J16" s="193">
        <f t="shared" si="6"/>
        <v>-8.5</v>
      </c>
      <c r="K16" s="123">
        <f t="shared" si="4"/>
        <v>0</v>
      </c>
      <c r="L16" s="134" t="str">
        <f t="shared" si="5"/>
        <v>Uppgift saknas</v>
      </c>
      <c r="M16" s="201"/>
      <c r="N16" s="122" t="str">
        <f t="shared" si="3"/>
        <v>starttid saknas</v>
      </c>
    </row>
    <row r="17" spans="1:20" ht="14.25" customHeight="1" x14ac:dyDescent="0.2">
      <c r="A17" s="158">
        <v>43965</v>
      </c>
      <c r="B17" s="121" t="s">
        <v>134</v>
      </c>
      <c r="C17" s="192">
        <v>0</v>
      </c>
      <c r="D17" s="192">
        <v>2.0833333333333332E-2</v>
      </c>
      <c r="E17" s="192">
        <v>0</v>
      </c>
      <c r="F17" s="193">
        <f>D17*24</f>
        <v>0.5</v>
      </c>
      <c r="G17" s="333">
        <f t="shared" si="1"/>
        <v>-2.0833333333333332E-2</v>
      </c>
      <c r="H17" s="193">
        <f t="shared" si="2"/>
        <v>-0.5</v>
      </c>
      <c r="I17" s="211">
        <f>Sammanställning!$E$16</f>
        <v>8</v>
      </c>
      <c r="J17" s="193">
        <f t="shared" si="6"/>
        <v>-8.5</v>
      </c>
      <c r="K17" s="123">
        <f t="shared" si="4"/>
        <v>0</v>
      </c>
      <c r="L17" s="134" t="str">
        <f t="shared" si="5"/>
        <v>Uppgift saknas</v>
      </c>
      <c r="M17" s="213"/>
      <c r="N17" s="122" t="str">
        <f t="shared" si="3"/>
        <v>starttid saknas</v>
      </c>
    </row>
    <row r="18" spans="1:20" s="8" customFormat="1" ht="14.25" customHeight="1" x14ac:dyDescent="0.2">
      <c r="A18" s="158">
        <v>43966</v>
      </c>
      <c r="B18" s="121" t="s">
        <v>128</v>
      </c>
      <c r="C18" s="192">
        <v>0</v>
      </c>
      <c r="D18" s="192">
        <v>2.0833333333333332E-2</v>
      </c>
      <c r="E18" s="192">
        <v>0</v>
      </c>
      <c r="F18" s="193">
        <f t="shared" si="0"/>
        <v>0.5</v>
      </c>
      <c r="G18" s="333">
        <f t="shared" si="1"/>
        <v>-2.0833333333333332E-2</v>
      </c>
      <c r="H18" s="193">
        <f t="shared" si="2"/>
        <v>-0.5</v>
      </c>
      <c r="I18" s="211">
        <f>Sammanställning!$E$16</f>
        <v>8</v>
      </c>
      <c r="J18" s="193">
        <f t="shared" si="6"/>
        <v>-8.5</v>
      </c>
      <c r="K18" s="123">
        <f t="shared" si="4"/>
        <v>0</v>
      </c>
      <c r="L18" s="134" t="str">
        <f t="shared" si="5"/>
        <v>Uppgift saknas</v>
      </c>
      <c r="M18" s="176"/>
      <c r="N18" s="122" t="str">
        <f t="shared" si="3"/>
        <v>starttid saknas</v>
      </c>
      <c r="O18" s="122"/>
      <c r="P18" s="122"/>
      <c r="Q18" s="122"/>
      <c r="R18" s="122"/>
      <c r="S18" s="122"/>
      <c r="T18" s="122"/>
    </row>
    <row r="19" spans="1:20" s="8" customFormat="1" ht="14.25" customHeight="1" x14ac:dyDescent="0.2">
      <c r="A19" s="158">
        <v>43967</v>
      </c>
      <c r="B19" s="121" t="s">
        <v>129</v>
      </c>
      <c r="C19" s="192">
        <v>0</v>
      </c>
      <c r="D19" s="192">
        <v>2.0833333333333332E-2</v>
      </c>
      <c r="E19" s="192">
        <v>0</v>
      </c>
      <c r="F19" s="193">
        <f t="shared" si="0"/>
        <v>0.5</v>
      </c>
      <c r="G19" s="333">
        <f t="shared" si="1"/>
        <v>-2.0833333333333332E-2</v>
      </c>
      <c r="H19" s="193">
        <f t="shared" si="2"/>
        <v>-0.5</v>
      </c>
      <c r="I19" s="211">
        <f>Sammanställning!$E$16</f>
        <v>8</v>
      </c>
      <c r="J19" s="193">
        <f t="shared" si="6"/>
        <v>-8.5</v>
      </c>
      <c r="K19" s="123">
        <f t="shared" si="4"/>
        <v>0</v>
      </c>
      <c r="L19" s="134" t="str">
        <f t="shared" si="5"/>
        <v>Uppgift saknas</v>
      </c>
      <c r="M19" s="176"/>
      <c r="N19" s="122" t="str">
        <f t="shared" si="3"/>
        <v>starttid saknas</v>
      </c>
      <c r="O19" s="122"/>
      <c r="P19" s="122"/>
      <c r="Q19" s="122"/>
      <c r="R19" s="122"/>
      <c r="S19" s="122"/>
      <c r="T19" s="122"/>
    </row>
    <row r="20" spans="1:20" ht="14.25" customHeight="1" x14ac:dyDescent="0.2">
      <c r="A20" s="158">
        <v>43968</v>
      </c>
      <c r="B20" s="121" t="s">
        <v>130</v>
      </c>
      <c r="C20" s="192">
        <v>0</v>
      </c>
      <c r="D20" s="192">
        <v>2.0833333333333332E-2</v>
      </c>
      <c r="E20" s="192">
        <v>0</v>
      </c>
      <c r="F20" s="193">
        <f t="shared" si="0"/>
        <v>0.5</v>
      </c>
      <c r="G20" s="333">
        <f t="shared" si="1"/>
        <v>-2.0833333333333332E-2</v>
      </c>
      <c r="H20" s="193">
        <f t="shared" si="2"/>
        <v>-0.5</v>
      </c>
      <c r="I20" s="211">
        <f>Sammanställning!$E$16</f>
        <v>8</v>
      </c>
      <c r="J20" s="193">
        <f t="shared" si="6"/>
        <v>-8.5</v>
      </c>
      <c r="K20" s="123">
        <f t="shared" si="4"/>
        <v>0</v>
      </c>
      <c r="L20" s="134" t="str">
        <f t="shared" si="5"/>
        <v>Uppgift saknas</v>
      </c>
      <c r="M20" s="176"/>
      <c r="N20" s="122" t="str">
        <f t="shared" si="3"/>
        <v>starttid saknas</v>
      </c>
    </row>
    <row r="21" spans="1:20" ht="14.25" customHeight="1" x14ac:dyDescent="0.2">
      <c r="A21" s="101">
        <v>43969</v>
      </c>
      <c r="B21" s="102" t="s">
        <v>131</v>
      </c>
      <c r="C21" s="103">
        <v>0</v>
      </c>
      <c r="D21" s="103">
        <v>0</v>
      </c>
      <c r="E21" s="103">
        <v>0</v>
      </c>
      <c r="F21" s="104">
        <f t="shared" si="0"/>
        <v>0</v>
      </c>
      <c r="G21" s="332">
        <f t="shared" si="1"/>
        <v>0</v>
      </c>
      <c r="H21" s="104">
        <f t="shared" si="2"/>
        <v>0</v>
      </c>
      <c r="I21" s="105">
        <v>0</v>
      </c>
      <c r="J21" s="104">
        <f t="shared" si="6"/>
        <v>0</v>
      </c>
      <c r="K21" s="123">
        <f t="shared" si="4"/>
        <v>0</v>
      </c>
      <c r="L21" s="134"/>
      <c r="M21" s="342"/>
      <c r="N21" s="122" t="str">
        <f t="shared" si="3"/>
        <v/>
      </c>
    </row>
    <row r="22" spans="1:20" ht="14.25" customHeight="1" x14ac:dyDescent="0.2">
      <c r="A22" s="101">
        <v>43970</v>
      </c>
      <c r="B22" s="102" t="s">
        <v>132</v>
      </c>
      <c r="C22" s="103">
        <v>0</v>
      </c>
      <c r="D22" s="103">
        <v>0</v>
      </c>
      <c r="E22" s="103">
        <v>0</v>
      </c>
      <c r="F22" s="104">
        <f t="shared" si="0"/>
        <v>0</v>
      </c>
      <c r="G22" s="332">
        <f t="shared" si="1"/>
        <v>0</v>
      </c>
      <c r="H22" s="104">
        <f t="shared" si="2"/>
        <v>0</v>
      </c>
      <c r="I22" s="105">
        <v>0</v>
      </c>
      <c r="J22" s="104">
        <f t="shared" si="6"/>
        <v>0</v>
      </c>
      <c r="K22" s="123">
        <f t="shared" si="4"/>
        <v>0</v>
      </c>
      <c r="L22" s="134"/>
      <c r="M22" s="342"/>
      <c r="N22" s="122" t="str">
        <f t="shared" si="3"/>
        <v/>
      </c>
    </row>
    <row r="23" spans="1:20" ht="14.25" customHeight="1" x14ac:dyDescent="0.2">
      <c r="A23" s="158">
        <v>43971</v>
      </c>
      <c r="B23" s="121" t="s">
        <v>133</v>
      </c>
      <c r="C23" s="192">
        <v>0</v>
      </c>
      <c r="D23" s="192">
        <v>2.0833333333333332E-2</v>
      </c>
      <c r="E23" s="192">
        <v>0</v>
      </c>
      <c r="F23" s="193">
        <f t="shared" ref="F23" si="8">D23*24</f>
        <v>0.5</v>
      </c>
      <c r="G23" s="333">
        <f t="shared" si="1"/>
        <v>-2.0833333333333332E-2</v>
      </c>
      <c r="H23" s="193">
        <f t="shared" si="2"/>
        <v>-0.5</v>
      </c>
      <c r="I23" s="211">
        <f>Sammanställning!$E$16</f>
        <v>8</v>
      </c>
      <c r="J23" s="193">
        <f t="shared" si="6"/>
        <v>-8.5</v>
      </c>
      <c r="K23" s="123">
        <f t="shared" si="4"/>
        <v>0</v>
      </c>
      <c r="L23" s="134" t="str">
        <f t="shared" si="5"/>
        <v>Uppgift saknas</v>
      </c>
      <c r="M23" s="201"/>
      <c r="N23" s="122" t="str">
        <f t="shared" si="3"/>
        <v>starttid saknas</v>
      </c>
    </row>
    <row r="24" spans="1:20" ht="14.25" customHeight="1" x14ac:dyDescent="0.2">
      <c r="A24" s="158">
        <v>43972</v>
      </c>
      <c r="B24" s="121" t="s">
        <v>134</v>
      </c>
      <c r="C24" s="192">
        <v>0</v>
      </c>
      <c r="D24" s="192">
        <v>2.0833333333333332E-2</v>
      </c>
      <c r="E24" s="192">
        <v>0</v>
      </c>
      <c r="F24" s="193">
        <f>D24*24</f>
        <v>0.5</v>
      </c>
      <c r="G24" s="333">
        <f t="shared" si="1"/>
        <v>-2.0833333333333332E-2</v>
      </c>
      <c r="H24" s="193">
        <f t="shared" si="2"/>
        <v>-0.5</v>
      </c>
      <c r="I24" s="211">
        <f>Sammanställning!$E$16</f>
        <v>8</v>
      </c>
      <c r="J24" s="193">
        <f t="shared" si="6"/>
        <v>-8.5</v>
      </c>
      <c r="K24" s="123">
        <f t="shared" si="4"/>
        <v>0</v>
      </c>
      <c r="L24" s="134" t="str">
        <f t="shared" si="5"/>
        <v>Uppgift saknas</v>
      </c>
      <c r="M24" s="213"/>
      <c r="N24" s="122" t="str">
        <f t="shared" si="3"/>
        <v>starttid saknas</v>
      </c>
    </row>
    <row r="25" spans="1:20" s="82" customFormat="1" ht="14.25" customHeight="1" x14ac:dyDescent="0.2">
      <c r="A25" s="158">
        <v>43973</v>
      </c>
      <c r="B25" s="121" t="s">
        <v>128</v>
      </c>
      <c r="C25" s="192">
        <v>0</v>
      </c>
      <c r="D25" s="192">
        <v>2.0833333333333332E-2</v>
      </c>
      <c r="E25" s="192">
        <v>0</v>
      </c>
      <c r="F25" s="193">
        <f t="shared" si="0"/>
        <v>0.5</v>
      </c>
      <c r="G25" s="333">
        <f t="shared" si="1"/>
        <v>-2.0833333333333332E-2</v>
      </c>
      <c r="H25" s="193">
        <f t="shared" si="2"/>
        <v>-0.5</v>
      </c>
      <c r="I25" s="211">
        <f>Sammanställning!$E$16</f>
        <v>8</v>
      </c>
      <c r="J25" s="193">
        <f t="shared" si="6"/>
        <v>-8.5</v>
      </c>
      <c r="K25" s="123">
        <f t="shared" si="4"/>
        <v>0</v>
      </c>
      <c r="L25" s="134" t="str">
        <f t="shared" si="5"/>
        <v>Uppgift saknas</v>
      </c>
      <c r="M25" s="176"/>
      <c r="N25" s="122" t="str">
        <f t="shared" si="3"/>
        <v>starttid saknas</v>
      </c>
      <c r="O25" s="155"/>
      <c r="P25" s="155"/>
      <c r="Q25" s="155"/>
      <c r="R25" s="155"/>
      <c r="S25" s="155"/>
      <c r="T25" s="155"/>
    </row>
    <row r="26" spans="1:20" s="8" customFormat="1" ht="14.25" customHeight="1" x14ac:dyDescent="0.2">
      <c r="A26" s="158">
        <v>43974</v>
      </c>
      <c r="B26" s="121" t="s">
        <v>129</v>
      </c>
      <c r="C26" s="192">
        <v>0</v>
      </c>
      <c r="D26" s="192">
        <v>2.0833333333333332E-2</v>
      </c>
      <c r="E26" s="192">
        <v>0</v>
      </c>
      <c r="F26" s="193">
        <f t="shared" si="0"/>
        <v>0.5</v>
      </c>
      <c r="G26" s="333">
        <f t="shared" si="1"/>
        <v>-2.0833333333333332E-2</v>
      </c>
      <c r="H26" s="193">
        <f t="shared" si="2"/>
        <v>-0.5</v>
      </c>
      <c r="I26" s="211">
        <f>Sammanställning!$E$16</f>
        <v>8</v>
      </c>
      <c r="J26" s="193">
        <f t="shared" si="6"/>
        <v>-8.5</v>
      </c>
      <c r="K26" s="123">
        <f t="shared" si="4"/>
        <v>0</v>
      </c>
      <c r="L26" s="134" t="str">
        <f t="shared" si="5"/>
        <v>Uppgift saknas</v>
      </c>
      <c r="M26" s="176"/>
      <c r="N26" s="122" t="str">
        <f t="shared" si="3"/>
        <v>starttid saknas</v>
      </c>
      <c r="O26" s="122"/>
      <c r="P26" s="122"/>
      <c r="Q26" s="122"/>
      <c r="R26" s="122"/>
      <c r="S26" s="122"/>
      <c r="T26" s="122"/>
    </row>
    <row r="27" spans="1:20" s="8" customFormat="1" ht="14.25" customHeight="1" x14ac:dyDescent="0.2">
      <c r="A27" s="158">
        <v>43975</v>
      </c>
      <c r="B27" s="121" t="s">
        <v>130</v>
      </c>
      <c r="C27" s="192">
        <v>0</v>
      </c>
      <c r="D27" s="192">
        <v>2.0833333333333332E-2</v>
      </c>
      <c r="E27" s="192">
        <v>0</v>
      </c>
      <c r="F27" s="193">
        <f t="shared" ref="F27" si="9">D27*24</f>
        <v>0.5</v>
      </c>
      <c r="G27" s="333">
        <f t="shared" si="1"/>
        <v>-2.0833333333333332E-2</v>
      </c>
      <c r="H27" s="193">
        <f t="shared" si="2"/>
        <v>-0.5</v>
      </c>
      <c r="I27" s="211">
        <f>Sammanställning!$E$16</f>
        <v>8</v>
      </c>
      <c r="J27" s="193">
        <f t="shared" si="6"/>
        <v>-8.5</v>
      </c>
      <c r="K27" s="123">
        <f t="shared" si="4"/>
        <v>0</v>
      </c>
      <c r="L27" s="134" t="str">
        <f t="shared" si="5"/>
        <v>Uppgift saknas</v>
      </c>
      <c r="M27" s="176"/>
      <c r="N27" s="122" t="str">
        <f t="shared" si="3"/>
        <v>starttid saknas</v>
      </c>
      <c r="O27" s="122"/>
      <c r="P27" s="122"/>
      <c r="Q27" s="122"/>
      <c r="R27" s="122"/>
      <c r="S27" s="122"/>
      <c r="T27" s="122"/>
    </row>
    <row r="28" spans="1:20" s="8" customFormat="1" ht="14.25" customHeight="1" x14ac:dyDescent="0.2">
      <c r="A28" s="101">
        <v>43976</v>
      </c>
      <c r="B28" s="102" t="s">
        <v>131</v>
      </c>
      <c r="C28" s="103">
        <v>0</v>
      </c>
      <c r="D28" s="103">
        <v>0</v>
      </c>
      <c r="E28" s="103">
        <v>0</v>
      </c>
      <c r="F28" s="104">
        <f>D28*24</f>
        <v>0</v>
      </c>
      <c r="G28" s="332">
        <f t="shared" si="1"/>
        <v>0</v>
      </c>
      <c r="H28" s="104">
        <f t="shared" si="2"/>
        <v>0</v>
      </c>
      <c r="I28" s="105">
        <v>0</v>
      </c>
      <c r="J28" s="104">
        <f t="shared" si="6"/>
        <v>0</v>
      </c>
      <c r="K28" s="123">
        <f t="shared" si="4"/>
        <v>0</v>
      </c>
      <c r="L28" s="134"/>
      <c r="M28" s="176"/>
      <c r="N28" s="122" t="str">
        <f t="shared" si="3"/>
        <v/>
      </c>
      <c r="O28" s="122"/>
      <c r="P28" s="122"/>
      <c r="Q28" s="122"/>
      <c r="R28" s="122"/>
      <c r="S28" s="122"/>
      <c r="T28" s="122"/>
    </row>
    <row r="29" spans="1:20" ht="14.25" customHeight="1" x14ac:dyDescent="0.2">
      <c r="A29" s="101">
        <v>43977</v>
      </c>
      <c r="B29" s="102" t="s">
        <v>132</v>
      </c>
      <c r="C29" s="103">
        <v>0</v>
      </c>
      <c r="D29" s="103">
        <v>0</v>
      </c>
      <c r="E29" s="103">
        <v>0</v>
      </c>
      <c r="F29" s="104">
        <f>D29*24</f>
        <v>0</v>
      </c>
      <c r="G29" s="332">
        <f t="shared" si="1"/>
        <v>0</v>
      </c>
      <c r="H29" s="104">
        <f t="shared" si="2"/>
        <v>0</v>
      </c>
      <c r="I29" s="105">
        <v>0</v>
      </c>
      <c r="J29" s="104">
        <f t="shared" si="6"/>
        <v>0</v>
      </c>
      <c r="K29" s="123">
        <f t="shared" si="4"/>
        <v>0</v>
      </c>
      <c r="L29" s="134"/>
      <c r="M29" s="201"/>
      <c r="N29" s="122" t="str">
        <f t="shared" si="3"/>
        <v/>
      </c>
    </row>
    <row r="30" spans="1:20" ht="14.25" customHeight="1" x14ac:dyDescent="0.2">
      <c r="A30" s="158">
        <v>43978</v>
      </c>
      <c r="B30" s="121" t="s">
        <v>133</v>
      </c>
      <c r="C30" s="192">
        <v>0</v>
      </c>
      <c r="D30" s="192">
        <v>2.0833333333333332E-2</v>
      </c>
      <c r="E30" s="192">
        <v>0</v>
      </c>
      <c r="F30" s="193">
        <f t="shared" ref="F30:F31" si="10">D30*24</f>
        <v>0.5</v>
      </c>
      <c r="G30" s="333">
        <f t="shared" si="1"/>
        <v>-2.0833333333333332E-2</v>
      </c>
      <c r="H30" s="193">
        <f t="shared" si="2"/>
        <v>-0.5</v>
      </c>
      <c r="I30" s="211">
        <f>Sammanställning!$E$16</f>
        <v>8</v>
      </c>
      <c r="J30" s="193">
        <f t="shared" si="6"/>
        <v>-8.5</v>
      </c>
      <c r="K30" s="123">
        <f t="shared" si="4"/>
        <v>0</v>
      </c>
      <c r="L30" s="134" t="str">
        <f t="shared" si="5"/>
        <v>Uppgift saknas</v>
      </c>
      <c r="M30" s="213"/>
      <c r="N30" s="122" t="str">
        <f t="shared" si="3"/>
        <v>starttid saknas</v>
      </c>
    </row>
    <row r="31" spans="1:20" ht="14.25" customHeight="1" x14ac:dyDescent="0.2">
      <c r="A31" s="158">
        <v>43979</v>
      </c>
      <c r="B31" s="121" t="s">
        <v>134</v>
      </c>
      <c r="C31" s="192">
        <v>0</v>
      </c>
      <c r="D31" s="192">
        <v>2.0833333333333332E-2</v>
      </c>
      <c r="E31" s="192">
        <v>0</v>
      </c>
      <c r="F31" s="193">
        <f t="shared" si="10"/>
        <v>0.5</v>
      </c>
      <c r="G31" s="333">
        <f t="shared" si="1"/>
        <v>-2.0833333333333332E-2</v>
      </c>
      <c r="H31" s="193">
        <f t="shared" si="2"/>
        <v>-0.5</v>
      </c>
      <c r="I31" s="211">
        <f>Sammanställning!$E$16</f>
        <v>8</v>
      </c>
      <c r="J31" s="193">
        <f t="shared" si="6"/>
        <v>-8.5</v>
      </c>
      <c r="K31" s="123">
        <f t="shared" si="4"/>
        <v>0</v>
      </c>
      <c r="L31" s="134" t="str">
        <f t="shared" si="5"/>
        <v>Uppgift saknas</v>
      </c>
      <c r="M31" s="176"/>
      <c r="N31" s="122" t="str">
        <f t="shared" si="3"/>
        <v>starttid saknas</v>
      </c>
    </row>
    <row r="32" spans="1:20" ht="14.25" customHeight="1" x14ac:dyDescent="0.2">
      <c r="A32" s="158">
        <v>43980</v>
      </c>
      <c r="B32" s="121" t="s">
        <v>128</v>
      </c>
      <c r="C32" s="192">
        <v>0</v>
      </c>
      <c r="D32" s="192">
        <v>2.0833333333333332E-2</v>
      </c>
      <c r="E32" s="192">
        <v>0</v>
      </c>
      <c r="F32" s="193">
        <f t="shared" ref="F32:F34" si="11">D32*24</f>
        <v>0.5</v>
      </c>
      <c r="G32" s="333">
        <f t="shared" si="1"/>
        <v>-2.0833333333333332E-2</v>
      </c>
      <c r="H32" s="193">
        <f t="shared" si="2"/>
        <v>-0.5</v>
      </c>
      <c r="I32" s="211">
        <f>Sammanställning!$E$16</f>
        <v>8</v>
      </c>
      <c r="J32" s="193">
        <f t="shared" si="6"/>
        <v>-8.5</v>
      </c>
      <c r="K32" s="123">
        <f t="shared" si="4"/>
        <v>0</v>
      </c>
      <c r="L32" s="134" t="str">
        <f t="shared" si="5"/>
        <v>Uppgift saknas</v>
      </c>
      <c r="M32" s="176"/>
      <c r="N32" s="122" t="str">
        <f t="shared" si="3"/>
        <v>starttid saknas</v>
      </c>
    </row>
    <row r="33" spans="1:20" ht="14.25" customHeight="1" x14ac:dyDescent="0.2">
      <c r="A33" s="158">
        <v>43981</v>
      </c>
      <c r="B33" s="121" t="s">
        <v>129</v>
      </c>
      <c r="C33" s="192">
        <v>0</v>
      </c>
      <c r="D33" s="192">
        <v>2.0833333333333332E-2</v>
      </c>
      <c r="E33" s="192">
        <v>0</v>
      </c>
      <c r="F33" s="193">
        <f t="shared" si="11"/>
        <v>0.5</v>
      </c>
      <c r="G33" s="333">
        <f t="shared" si="1"/>
        <v>-2.0833333333333332E-2</v>
      </c>
      <c r="H33" s="193">
        <f t="shared" si="2"/>
        <v>-0.5</v>
      </c>
      <c r="I33" s="211">
        <f>Sammanställning!$E$16</f>
        <v>8</v>
      </c>
      <c r="J33" s="193">
        <f t="shared" si="6"/>
        <v>-8.5</v>
      </c>
      <c r="K33" s="123">
        <f t="shared" si="4"/>
        <v>0</v>
      </c>
      <c r="L33" s="134" t="str">
        <f t="shared" si="5"/>
        <v>Uppgift saknas</v>
      </c>
      <c r="M33" s="176"/>
      <c r="N33" s="122" t="str">
        <f t="shared" si="3"/>
        <v>starttid saknas</v>
      </c>
    </row>
    <row r="34" spans="1:20" ht="14.25" customHeight="1" thickBot="1" x14ac:dyDescent="0.25">
      <c r="A34" s="248">
        <v>43982</v>
      </c>
      <c r="B34" s="121" t="s">
        <v>130</v>
      </c>
      <c r="C34" s="192">
        <v>0</v>
      </c>
      <c r="D34" s="192">
        <v>2.0833333333333332E-2</v>
      </c>
      <c r="E34" s="192">
        <v>0</v>
      </c>
      <c r="F34" s="193">
        <f t="shared" si="11"/>
        <v>0.5</v>
      </c>
      <c r="G34" s="333">
        <f t="shared" si="1"/>
        <v>-2.0833333333333332E-2</v>
      </c>
      <c r="H34" s="193">
        <f t="shared" si="2"/>
        <v>-0.5</v>
      </c>
      <c r="I34" s="111">
        <f>Sammanställning!$E$16</f>
        <v>8</v>
      </c>
      <c r="J34" s="193">
        <f t="shared" si="6"/>
        <v>-8.5</v>
      </c>
      <c r="K34" s="123">
        <f t="shared" si="4"/>
        <v>0</v>
      </c>
      <c r="L34" s="134" t="str">
        <f t="shared" si="5"/>
        <v>Uppgift saknas</v>
      </c>
      <c r="M34" s="237"/>
      <c r="N34" s="122" t="str">
        <f t="shared" si="3"/>
        <v>starttid saknas</v>
      </c>
    </row>
    <row r="35" spans="1:20" ht="14.25" customHeight="1" x14ac:dyDescent="0.2">
      <c r="A35" s="247" t="s">
        <v>6</v>
      </c>
      <c r="B35" s="54"/>
      <c r="C35" s="57"/>
      <c r="D35" s="57"/>
      <c r="E35" s="57"/>
      <c r="F35" s="57"/>
      <c r="G35" s="58"/>
      <c r="H35" s="57"/>
      <c r="I35" s="57"/>
      <c r="J35" s="57"/>
      <c r="K35" s="160">
        <f>K34</f>
        <v>0</v>
      </c>
      <c r="L35" s="58"/>
      <c r="M35" s="150"/>
    </row>
    <row r="36" spans="1:20" s="60" customFormat="1" ht="14.25" customHeight="1" x14ac:dyDescent="0.2">
      <c r="A36" s="385"/>
      <c r="B36" s="386"/>
      <c r="C36" s="386"/>
      <c r="D36" s="386"/>
      <c r="E36" s="386"/>
      <c r="F36" s="386"/>
      <c r="G36" s="386"/>
      <c r="H36" s="386"/>
      <c r="I36" s="386"/>
      <c r="J36" s="387"/>
      <c r="K36" s="125"/>
      <c r="L36" s="393"/>
      <c r="M36" s="389"/>
      <c r="O36" s="153"/>
      <c r="P36" s="153"/>
      <c r="Q36" s="153"/>
      <c r="R36" s="153"/>
      <c r="S36" s="153"/>
      <c r="T36" s="153"/>
    </row>
    <row r="37" spans="1:20" ht="14.25" customHeight="1" x14ac:dyDescent="0.2">
      <c r="A37" s="53"/>
      <c r="B37" s="61"/>
      <c r="C37" s="62"/>
      <c r="D37" s="62"/>
      <c r="E37" s="62"/>
      <c r="F37" s="62"/>
      <c r="G37" s="61"/>
      <c r="H37" s="62"/>
      <c r="I37" s="62"/>
      <c r="J37" s="63"/>
      <c r="K37" s="126"/>
      <c r="L37" s="64"/>
      <c r="M37" s="194"/>
    </row>
    <row r="38" spans="1:20" ht="14.25" customHeight="1" thickBot="1" x14ac:dyDescent="0.25">
      <c r="A38" s="166" t="s">
        <v>7</v>
      </c>
      <c r="B38" s="163"/>
      <c r="C38" s="164"/>
      <c r="D38" s="164"/>
      <c r="E38" s="164"/>
      <c r="F38" s="164"/>
      <c r="G38" s="163"/>
      <c r="H38" s="164"/>
      <c r="I38" s="164"/>
      <c r="J38" s="164"/>
      <c r="K38" s="165" t="s">
        <v>158</v>
      </c>
      <c r="L38" s="66"/>
      <c r="M38" s="196"/>
    </row>
    <row r="39" spans="1:20" ht="14.25" customHeight="1" x14ac:dyDescent="0.2">
      <c r="K39" s="148"/>
    </row>
  </sheetData>
  <mergeCells count="3">
    <mergeCell ref="A1:D1"/>
    <mergeCell ref="A36:J36"/>
    <mergeCell ref="L36:M36"/>
  </mergeCells>
  <phoneticPr fontId="0" type="noConversion"/>
  <printOptions gridLines="1"/>
  <pageMargins left="0.59055118110236227" right="0.39370078740157483" top="0.98425196850393704" bottom="0.98425196850393704" header="0.51181102362204722" footer="0.51181102362204722"/>
  <pageSetup paperSize="9" orientation="portrait" horizontalDpi="4294967292" verticalDpi="4294967292" r:id="rId1"/>
  <headerFooter alignWithMargins="0">
    <oddHeader>&amp;L&amp;LFlextid&amp;C&amp;C&amp;A</oddHeader>
    <oddFooter>&amp;L&amp;D &amp;T&amp;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7"/>
  <sheetViews>
    <sheetView workbookViewId="0">
      <pane ySplit="3" topLeftCell="A4" activePane="bottomLeft" state="frozenSplit"/>
      <selection activeCell="H2" sqref="H2"/>
      <selection pane="bottomLeft" activeCell="I7" sqref="I7"/>
    </sheetView>
  </sheetViews>
  <sheetFormatPr defaultColWidth="8.7109375" defaultRowHeight="14.25" customHeight="1" x14ac:dyDescent="0.2"/>
  <cols>
    <col min="1" max="1" width="7" style="67" customWidth="1"/>
    <col min="2" max="2" width="8.7109375" style="9" customWidth="1"/>
    <col min="3" max="4" width="7" style="68" customWidth="1"/>
    <col min="5" max="5" width="7.140625" style="68" bestFit="1" customWidth="1"/>
    <col min="6" max="6" width="4.5703125" style="68" hidden="1" customWidth="1"/>
    <col min="7" max="7" width="5.42578125" style="68" hidden="1" customWidth="1"/>
    <col min="8" max="8" width="5.28515625" style="68" bestFit="1" customWidth="1"/>
    <col min="9" max="9" width="7.7109375" style="68" customWidth="1"/>
    <col min="10" max="10" width="7" style="68" customWidth="1"/>
    <col min="11" max="11" width="8.7109375" style="68" customWidth="1"/>
    <col min="12" max="12" width="14.7109375" style="9" customWidth="1"/>
    <col min="13" max="13" width="20.7109375" style="122" customWidth="1"/>
    <col min="14" max="14" width="8.7109375" style="9"/>
    <col min="15" max="20" width="8.7109375" style="122"/>
    <col min="21" max="16384" width="8.7109375" style="9"/>
  </cols>
  <sheetData>
    <row r="1" spans="1:20" ht="20.100000000000001" customHeight="1" x14ac:dyDescent="0.3">
      <c r="A1" s="394" t="str">
        <f>Sammanställning!A1</f>
        <v>Flextidsmall 2024</v>
      </c>
      <c r="B1" s="395"/>
      <c r="C1" s="395"/>
      <c r="D1" s="395"/>
      <c r="E1" s="80" t="s">
        <v>15</v>
      </c>
      <c r="F1" s="78"/>
      <c r="G1" s="78"/>
      <c r="H1" s="78"/>
      <c r="I1" s="78"/>
      <c r="J1" s="78"/>
      <c r="K1" s="84">
        <f>Sammanställning!E1</f>
        <v>0</v>
      </c>
      <c r="L1" s="78"/>
      <c r="M1" s="79"/>
    </row>
    <row r="2" spans="1:20" s="74" customFormat="1" ht="39.75" customHeight="1" x14ac:dyDescent="0.2">
      <c r="A2" s="69" t="s">
        <v>0</v>
      </c>
      <c r="B2" s="70" t="s">
        <v>1</v>
      </c>
      <c r="C2" s="71" t="s">
        <v>2</v>
      </c>
      <c r="D2" s="71" t="s">
        <v>27</v>
      </c>
      <c r="E2" s="71" t="s">
        <v>3</v>
      </c>
      <c r="F2" s="296" t="s">
        <v>29</v>
      </c>
      <c r="G2" s="296" t="s">
        <v>28</v>
      </c>
      <c r="H2" s="71" t="s">
        <v>30</v>
      </c>
      <c r="I2" s="132" t="s">
        <v>138</v>
      </c>
      <c r="J2" s="72" t="s">
        <v>4</v>
      </c>
      <c r="K2" s="71" t="s">
        <v>32</v>
      </c>
      <c r="L2" s="70" t="s">
        <v>26</v>
      </c>
      <c r="M2" s="197" t="s">
        <v>31</v>
      </c>
      <c r="O2" s="152"/>
      <c r="P2" s="152"/>
      <c r="Q2" s="152"/>
      <c r="R2" s="152"/>
      <c r="S2" s="152"/>
      <c r="T2" s="152"/>
    </row>
    <row r="3" spans="1:20" ht="14.25" customHeight="1" thickBot="1" x14ac:dyDescent="0.25">
      <c r="A3" s="75"/>
      <c r="B3" s="64" t="s">
        <v>8</v>
      </c>
      <c r="C3" s="55"/>
      <c r="D3" s="55"/>
      <c r="E3" s="55"/>
      <c r="F3" s="55"/>
      <c r="G3" s="55"/>
      <c r="H3" s="55"/>
      <c r="I3" s="55"/>
      <c r="J3" s="55"/>
      <c r="K3" s="22">
        <f>Maj!K35</f>
        <v>0</v>
      </c>
      <c r="L3" s="64"/>
      <c r="M3" s="194"/>
    </row>
    <row r="4" spans="1:20" ht="14.25" customHeight="1" x14ac:dyDescent="0.2">
      <c r="A4" s="101">
        <v>43983</v>
      </c>
      <c r="B4" s="102" t="s">
        <v>131</v>
      </c>
      <c r="C4" s="103">
        <v>0</v>
      </c>
      <c r="D4" s="103">
        <v>0</v>
      </c>
      <c r="E4" s="103">
        <v>0</v>
      </c>
      <c r="F4" s="104">
        <f t="shared" ref="F4" si="0">D4*24</f>
        <v>0</v>
      </c>
      <c r="G4" s="333">
        <f t="shared" ref="G4:G33" si="1">E4-C4-D4</f>
        <v>0</v>
      </c>
      <c r="H4" s="104">
        <f t="shared" ref="H4" si="2">G4*24</f>
        <v>0</v>
      </c>
      <c r="I4" s="105">
        <v>0</v>
      </c>
      <c r="J4" s="104">
        <f t="shared" ref="J4" si="3">H4-I4</f>
        <v>0</v>
      </c>
      <c r="K4" s="123">
        <f>IF(E4=0,K3,IF(C4=0,S19,K3+J4))</f>
        <v>0</v>
      </c>
      <c r="L4" s="338"/>
      <c r="M4" s="327"/>
      <c r="N4" s="122" t="str">
        <f t="shared" ref="N4:N33" si="4">IF(I4=0,"",IF(C4=0,"starttid saknas",""))</f>
        <v/>
      </c>
      <c r="P4" s="212" t="s">
        <v>164</v>
      </c>
    </row>
    <row r="5" spans="1:20" ht="14.25" customHeight="1" x14ac:dyDescent="0.2">
      <c r="A5" s="101">
        <v>43984</v>
      </c>
      <c r="B5" s="102" t="s">
        <v>132</v>
      </c>
      <c r="C5" s="103">
        <v>0</v>
      </c>
      <c r="D5" s="103">
        <v>0</v>
      </c>
      <c r="E5" s="103">
        <v>0</v>
      </c>
      <c r="F5" s="104">
        <f t="shared" ref="F5:F33" si="5">D5*24</f>
        <v>0</v>
      </c>
      <c r="G5" s="333">
        <f t="shared" si="1"/>
        <v>0</v>
      </c>
      <c r="H5" s="104">
        <f t="shared" ref="H5:H33" si="6">G5*24</f>
        <v>0</v>
      </c>
      <c r="I5" s="105">
        <v>0</v>
      </c>
      <c r="J5" s="106">
        <f t="shared" ref="J5:J33" si="7">H5-I5</f>
        <v>0</v>
      </c>
      <c r="K5" s="123">
        <f t="shared" ref="K5:K33" si="8">IF(E5=0,K4,IF(C5=0,S20,K4+J5))</f>
        <v>0</v>
      </c>
      <c r="L5" s="338"/>
      <c r="M5" s="176"/>
      <c r="N5" s="122" t="str">
        <f t="shared" si="4"/>
        <v/>
      </c>
      <c r="P5" s="122" t="s">
        <v>165</v>
      </c>
    </row>
    <row r="6" spans="1:20" s="8" customFormat="1" ht="14.25" customHeight="1" x14ac:dyDescent="0.2">
      <c r="A6" s="158">
        <v>43985</v>
      </c>
      <c r="B6" s="121" t="s">
        <v>133</v>
      </c>
      <c r="C6" s="192">
        <v>0</v>
      </c>
      <c r="D6" s="192">
        <v>2.0833333333333332E-2</v>
      </c>
      <c r="E6" s="192">
        <v>0</v>
      </c>
      <c r="F6" s="193">
        <f t="shared" si="5"/>
        <v>0.5</v>
      </c>
      <c r="G6" s="333">
        <f t="shared" si="1"/>
        <v>-2.0833333333333332E-2</v>
      </c>
      <c r="H6" s="193">
        <f t="shared" si="6"/>
        <v>-0.5</v>
      </c>
      <c r="I6" s="115">
        <f>Sammanställning!$E$16</f>
        <v>8</v>
      </c>
      <c r="J6" s="207">
        <f t="shared" si="7"/>
        <v>-8.5</v>
      </c>
      <c r="K6" s="123">
        <f t="shared" si="8"/>
        <v>0</v>
      </c>
      <c r="L6" s="338" t="str">
        <f t="shared" ref="L6:L31" si="9">IF(I6=0,"Frånvaro",IF(E6=0,"Uppgift saknas","Arbetat"))</f>
        <v>Uppgift saknas</v>
      </c>
      <c r="M6" s="176"/>
      <c r="N6" s="122" t="str">
        <f t="shared" si="4"/>
        <v>starttid saknas</v>
      </c>
      <c r="O6" s="2"/>
      <c r="P6" s="122" t="s">
        <v>181</v>
      </c>
      <c r="Q6" s="122"/>
      <c r="R6" s="122"/>
      <c r="S6" s="122"/>
      <c r="T6" s="122"/>
    </row>
    <row r="7" spans="1:20" s="8" customFormat="1" ht="14.25" customHeight="1" x14ac:dyDescent="0.2">
      <c r="A7" s="158">
        <v>43986</v>
      </c>
      <c r="B7" s="121" t="s">
        <v>134</v>
      </c>
      <c r="C7" s="192">
        <v>0</v>
      </c>
      <c r="D7" s="192">
        <v>2.0833333333333332E-2</v>
      </c>
      <c r="E7" s="192">
        <v>0</v>
      </c>
      <c r="F7" s="193">
        <f t="shared" si="5"/>
        <v>0.5</v>
      </c>
      <c r="G7" s="333">
        <f t="shared" si="1"/>
        <v>-2.0833333333333332E-2</v>
      </c>
      <c r="H7" s="193">
        <f t="shared" si="6"/>
        <v>-0.5</v>
      </c>
      <c r="I7" s="115">
        <f>Sammanställning!$E$16</f>
        <v>8</v>
      </c>
      <c r="J7" s="207">
        <f t="shared" si="7"/>
        <v>-8.5</v>
      </c>
      <c r="K7" s="123">
        <f t="shared" si="8"/>
        <v>0</v>
      </c>
      <c r="L7" s="338" t="str">
        <f t="shared" si="9"/>
        <v>Uppgift saknas</v>
      </c>
      <c r="M7" s="176"/>
      <c r="N7" s="122" t="str">
        <f t="shared" si="4"/>
        <v>starttid saknas</v>
      </c>
      <c r="O7" s="2"/>
      <c r="P7" s="122" t="s">
        <v>166</v>
      </c>
      <c r="Q7" s="122"/>
      <c r="R7" s="122"/>
      <c r="S7" s="122"/>
      <c r="T7" s="122"/>
    </row>
    <row r="8" spans="1:20" s="8" customFormat="1" ht="14.25" customHeight="1" x14ac:dyDescent="0.2">
      <c r="A8" s="158">
        <v>43987</v>
      </c>
      <c r="B8" s="121" t="s">
        <v>128</v>
      </c>
      <c r="C8" s="192">
        <v>0</v>
      </c>
      <c r="D8" s="192">
        <v>2.0833333333333332E-2</v>
      </c>
      <c r="E8" s="192">
        <v>0</v>
      </c>
      <c r="F8" s="193">
        <f t="shared" si="5"/>
        <v>0.5</v>
      </c>
      <c r="G8" s="333">
        <f t="shared" si="1"/>
        <v>-2.0833333333333332E-2</v>
      </c>
      <c r="H8" s="193">
        <f t="shared" si="6"/>
        <v>-0.5</v>
      </c>
      <c r="I8" s="115">
        <f>Sammanställning!$E$16</f>
        <v>8</v>
      </c>
      <c r="J8" s="207">
        <f t="shared" si="7"/>
        <v>-8.5</v>
      </c>
      <c r="K8" s="123">
        <f t="shared" si="8"/>
        <v>0</v>
      </c>
      <c r="L8" s="338" t="str">
        <f t="shared" si="9"/>
        <v>Uppgift saknas</v>
      </c>
      <c r="M8" s="339"/>
      <c r="N8" s="122" t="str">
        <f t="shared" si="4"/>
        <v>starttid saknas</v>
      </c>
      <c r="O8" s="2"/>
      <c r="P8" s="2"/>
      <c r="Q8" s="2"/>
      <c r="R8" s="2"/>
      <c r="S8" s="2"/>
      <c r="T8" s="2"/>
    </row>
    <row r="9" spans="1:20" s="8" customFormat="1" ht="14.25" customHeight="1" x14ac:dyDescent="0.2">
      <c r="A9" s="101">
        <v>43988</v>
      </c>
      <c r="B9" s="102" t="s">
        <v>129</v>
      </c>
      <c r="C9" s="103">
        <v>0</v>
      </c>
      <c r="D9" s="103">
        <v>0</v>
      </c>
      <c r="E9" s="103">
        <v>0</v>
      </c>
      <c r="F9" s="193">
        <f t="shared" si="5"/>
        <v>0</v>
      </c>
      <c r="G9" s="333">
        <f t="shared" si="1"/>
        <v>0</v>
      </c>
      <c r="H9" s="193">
        <f t="shared" si="6"/>
        <v>0</v>
      </c>
      <c r="I9" s="115">
        <v>0</v>
      </c>
      <c r="J9" s="207">
        <f t="shared" si="7"/>
        <v>0</v>
      </c>
      <c r="K9" s="123">
        <f t="shared" si="8"/>
        <v>0</v>
      </c>
      <c r="L9" s="338"/>
      <c r="M9" s="201" t="s">
        <v>172</v>
      </c>
      <c r="N9" s="122" t="str">
        <f t="shared" si="4"/>
        <v/>
      </c>
      <c r="O9" s="2"/>
      <c r="P9" s="2"/>
      <c r="Q9" s="2"/>
      <c r="R9" s="2"/>
      <c r="S9" s="2"/>
      <c r="T9" s="2"/>
    </row>
    <row r="10" spans="1:20" ht="14.25" customHeight="1" x14ac:dyDescent="0.2">
      <c r="A10" s="117">
        <v>43989</v>
      </c>
      <c r="B10" s="118" t="s">
        <v>130</v>
      </c>
      <c r="C10" s="119">
        <v>0</v>
      </c>
      <c r="D10" s="119">
        <v>0</v>
      </c>
      <c r="E10" s="119">
        <v>0</v>
      </c>
      <c r="F10" s="120">
        <f t="shared" si="5"/>
        <v>0</v>
      </c>
      <c r="G10" s="333">
        <f t="shared" si="1"/>
        <v>0</v>
      </c>
      <c r="H10" s="120">
        <f t="shared" si="6"/>
        <v>0</v>
      </c>
      <c r="I10" s="147">
        <v>0</v>
      </c>
      <c r="J10" s="293">
        <f t="shared" si="7"/>
        <v>0</v>
      </c>
      <c r="K10" s="123">
        <f t="shared" si="8"/>
        <v>0</v>
      </c>
      <c r="L10" s="338"/>
      <c r="M10" s="213" t="s">
        <v>162</v>
      </c>
      <c r="N10" s="122" t="str">
        <f t="shared" si="4"/>
        <v/>
      </c>
    </row>
    <row r="11" spans="1:20" ht="14.25" customHeight="1" x14ac:dyDescent="0.2">
      <c r="A11" s="101">
        <v>43990</v>
      </c>
      <c r="B11" s="102" t="s">
        <v>131</v>
      </c>
      <c r="C11" s="103">
        <v>0</v>
      </c>
      <c r="D11" s="103">
        <v>0</v>
      </c>
      <c r="E11" s="103">
        <v>0</v>
      </c>
      <c r="F11" s="104">
        <f t="shared" si="5"/>
        <v>0</v>
      </c>
      <c r="G11" s="333">
        <f t="shared" si="1"/>
        <v>0</v>
      </c>
      <c r="H11" s="104">
        <f t="shared" si="6"/>
        <v>0</v>
      </c>
      <c r="I11" s="105">
        <v>0</v>
      </c>
      <c r="J11" s="106">
        <f t="shared" si="7"/>
        <v>0</v>
      </c>
      <c r="K11" s="123">
        <f t="shared" si="8"/>
        <v>0</v>
      </c>
      <c r="L11" s="338"/>
      <c r="M11" s="176"/>
      <c r="N11" s="122" t="str">
        <f t="shared" si="4"/>
        <v/>
      </c>
    </row>
    <row r="12" spans="1:20" ht="14.25" customHeight="1" x14ac:dyDescent="0.2">
      <c r="A12" s="101">
        <v>43991</v>
      </c>
      <c r="B12" s="102" t="s">
        <v>132</v>
      </c>
      <c r="C12" s="103">
        <v>0</v>
      </c>
      <c r="D12" s="103">
        <v>0</v>
      </c>
      <c r="E12" s="103">
        <v>0</v>
      </c>
      <c r="F12" s="104">
        <f t="shared" si="5"/>
        <v>0</v>
      </c>
      <c r="G12" s="333">
        <f t="shared" si="1"/>
        <v>0</v>
      </c>
      <c r="H12" s="104">
        <f t="shared" si="6"/>
        <v>0</v>
      </c>
      <c r="I12" s="105">
        <v>0</v>
      </c>
      <c r="J12" s="106">
        <f t="shared" si="7"/>
        <v>0</v>
      </c>
      <c r="K12" s="123">
        <f t="shared" si="8"/>
        <v>0</v>
      </c>
      <c r="L12" s="338"/>
      <c r="M12" s="176"/>
      <c r="N12" s="122" t="str">
        <f t="shared" si="4"/>
        <v/>
      </c>
    </row>
    <row r="13" spans="1:20" s="8" customFormat="1" ht="14.25" customHeight="1" x14ac:dyDescent="0.2">
      <c r="A13" s="158">
        <v>43992</v>
      </c>
      <c r="B13" s="121" t="s">
        <v>133</v>
      </c>
      <c r="C13" s="192">
        <v>0</v>
      </c>
      <c r="D13" s="192">
        <v>2.0833333333333332E-2</v>
      </c>
      <c r="E13" s="192">
        <v>0</v>
      </c>
      <c r="F13" s="193">
        <f t="shared" si="5"/>
        <v>0.5</v>
      </c>
      <c r="G13" s="333">
        <f t="shared" si="1"/>
        <v>-2.0833333333333332E-2</v>
      </c>
      <c r="H13" s="193">
        <f t="shared" si="6"/>
        <v>-0.5</v>
      </c>
      <c r="I13" s="211">
        <f>Sammanställning!$E$16</f>
        <v>8</v>
      </c>
      <c r="J13" s="207">
        <f t="shared" si="7"/>
        <v>-8.5</v>
      </c>
      <c r="K13" s="123">
        <f t="shared" si="8"/>
        <v>0</v>
      </c>
      <c r="L13" s="338" t="str">
        <f t="shared" si="9"/>
        <v>Uppgift saknas</v>
      </c>
      <c r="M13" s="176"/>
      <c r="N13" s="122" t="str">
        <f t="shared" si="4"/>
        <v>starttid saknas</v>
      </c>
      <c r="O13" s="2"/>
      <c r="P13" s="2"/>
      <c r="Q13" s="2"/>
      <c r="R13" s="2"/>
      <c r="S13" s="2"/>
      <c r="T13" s="2"/>
    </row>
    <row r="14" spans="1:20" ht="14.25" customHeight="1" x14ac:dyDescent="0.2">
      <c r="A14" s="158">
        <v>43993</v>
      </c>
      <c r="B14" s="121" t="s">
        <v>134</v>
      </c>
      <c r="C14" s="192">
        <v>0</v>
      </c>
      <c r="D14" s="192">
        <v>2.0833333333333332E-2</v>
      </c>
      <c r="E14" s="192">
        <v>0</v>
      </c>
      <c r="F14" s="193">
        <f t="shared" si="5"/>
        <v>0.5</v>
      </c>
      <c r="G14" s="333">
        <f t="shared" si="1"/>
        <v>-2.0833333333333332E-2</v>
      </c>
      <c r="H14" s="193">
        <f t="shared" si="6"/>
        <v>-0.5</v>
      </c>
      <c r="I14" s="211">
        <f>Sammanställning!$E$16</f>
        <v>8</v>
      </c>
      <c r="J14" s="207">
        <f t="shared" si="7"/>
        <v>-8.5</v>
      </c>
      <c r="K14" s="123">
        <f t="shared" si="8"/>
        <v>0</v>
      </c>
      <c r="L14" s="338" t="str">
        <f t="shared" si="9"/>
        <v>Uppgift saknas</v>
      </c>
      <c r="M14" s="176"/>
      <c r="N14" s="122" t="str">
        <f t="shared" si="4"/>
        <v>starttid saknas</v>
      </c>
    </row>
    <row r="15" spans="1:20" s="8" customFormat="1" ht="14.25" customHeight="1" x14ac:dyDescent="0.2">
      <c r="A15" s="158">
        <v>43994</v>
      </c>
      <c r="B15" s="121" t="s">
        <v>128</v>
      </c>
      <c r="C15" s="192">
        <v>0</v>
      </c>
      <c r="D15" s="192">
        <v>2.0833333333333332E-2</v>
      </c>
      <c r="E15" s="192">
        <v>0</v>
      </c>
      <c r="F15" s="193">
        <f t="shared" si="5"/>
        <v>0.5</v>
      </c>
      <c r="G15" s="333">
        <f t="shared" si="1"/>
        <v>-2.0833333333333332E-2</v>
      </c>
      <c r="H15" s="193">
        <f t="shared" si="6"/>
        <v>-0.5</v>
      </c>
      <c r="I15" s="211">
        <f>Sammanställning!$E$16</f>
        <v>8</v>
      </c>
      <c r="J15" s="207">
        <f t="shared" si="7"/>
        <v>-8.5</v>
      </c>
      <c r="K15" s="123">
        <f t="shared" si="8"/>
        <v>0</v>
      </c>
      <c r="L15" s="338" t="str">
        <f t="shared" si="9"/>
        <v>Uppgift saknas</v>
      </c>
      <c r="M15" s="176"/>
      <c r="N15" s="122" t="str">
        <f t="shared" si="4"/>
        <v>starttid saknas</v>
      </c>
      <c r="O15" s="2"/>
      <c r="P15" s="2"/>
      <c r="Q15" s="2"/>
      <c r="R15" s="2"/>
      <c r="S15" s="2"/>
      <c r="T15" s="2"/>
    </row>
    <row r="16" spans="1:20" s="8" customFormat="1" ht="14.25" customHeight="1" x14ac:dyDescent="0.2">
      <c r="A16" s="158">
        <v>43995</v>
      </c>
      <c r="B16" s="121" t="s">
        <v>129</v>
      </c>
      <c r="C16" s="192">
        <v>0</v>
      </c>
      <c r="D16" s="192">
        <v>2.0833333333333332E-2</v>
      </c>
      <c r="E16" s="192">
        <v>0</v>
      </c>
      <c r="F16" s="193">
        <f t="shared" si="5"/>
        <v>0.5</v>
      </c>
      <c r="G16" s="333">
        <f t="shared" si="1"/>
        <v>-2.0833333333333332E-2</v>
      </c>
      <c r="H16" s="193">
        <f t="shared" si="6"/>
        <v>-0.5</v>
      </c>
      <c r="I16" s="211">
        <f>Sammanställning!$E$16</f>
        <v>8</v>
      </c>
      <c r="J16" s="207">
        <f t="shared" si="7"/>
        <v>-8.5</v>
      </c>
      <c r="K16" s="123">
        <f t="shared" si="8"/>
        <v>0</v>
      </c>
      <c r="L16" s="338" t="str">
        <f t="shared" si="9"/>
        <v>Uppgift saknas</v>
      </c>
      <c r="M16" s="176"/>
      <c r="N16" s="122" t="str">
        <f t="shared" si="4"/>
        <v>starttid saknas</v>
      </c>
      <c r="O16" s="2"/>
      <c r="P16" s="2"/>
      <c r="Q16" s="2"/>
      <c r="R16" s="2"/>
      <c r="S16" s="2"/>
      <c r="T16" s="208"/>
    </row>
    <row r="17" spans="1:20" ht="14.25" customHeight="1" x14ac:dyDescent="0.2">
      <c r="A17" s="158">
        <v>43996</v>
      </c>
      <c r="B17" s="121" t="s">
        <v>130</v>
      </c>
      <c r="C17" s="192">
        <v>0</v>
      </c>
      <c r="D17" s="192">
        <v>2.0833333333333332E-2</v>
      </c>
      <c r="E17" s="192">
        <v>0</v>
      </c>
      <c r="F17" s="193">
        <f t="shared" si="5"/>
        <v>0.5</v>
      </c>
      <c r="G17" s="333">
        <f t="shared" si="1"/>
        <v>-2.0833333333333332E-2</v>
      </c>
      <c r="H17" s="193">
        <f t="shared" si="6"/>
        <v>-0.5</v>
      </c>
      <c r="I17" s="211">
        <f>Sammanställning!$E$16</f>
        <v>8</v>
      </c>
      <c r="J17" s="207">
        <f t="shared" si="7"/>
        <v>-8.5</v>
      </c>
      <c r="K17" s="123">
        <f t="shared" si="8"/>
        <v>0</v>
      </c>
      <c r="L17" s="338" t="str">
        <f t="shared" si="9"/>
        <v>Uppgift saknas</v>
      </c>
      <c r="M17" s="176"/>
      <c r="N17" s="122" t="str">
        <f t="shared" si="4"/>
        <v>starttid saknas</v>
      </c>
    </row>
    <row r="18" spans="1:20" ht="14.25" customHeight="1" x14ac:dyDescent="0.2">
      <c r="A18" s="101">
        <v>43997</v>
      </c>
      <c r="B18" s="102" t="s">
        <v>131</v>
      </c>
      <c r="C18" s="103">
        <v>0</v>
      </c>
      <c r="D18" s="103">
        <v>0</v>
      </c>
      <c r="E18" s="103">
        <v>0</v>
      </c>
      <c r="F18" s="104">
        <f t="shared" si="5"/>
        <v>0</v>
      </c>
      <c r="G18" s="333">
        <f t="shared" si="1"/>
        <v>0</v>
      </c>
      <c r="H18" s="104">
        <f t="shared" si="6"/>
        <v>0</v>
      </c>
      <c r="I18" s="105">
        <v>0</v>
      </c>
      <c r="J18" s="106">
        <f t="shared" si="7"/>
        <v>0</v>
      </c>
      <c r="K18" s="123">
        <f t="shared" si="8"/>
        <v>0</v>
      </c>
      <c r="L18" s="338"/>
      <c r="M18" s="176"/>
      <c r="N18" s="122" t="str">
        <f t="shared" si="4"/>
        <v/>
      </c>
    </row>
    <row r="19" spans="1:20" s="8" customFormat="1" ht="14.25" customHeight="1" x14ac:dyDescent="0.2">
      <c r="A19" s="101">
        <v>43998</v>
      </c>
      <c r="B19" s="102" t="s">
        <v>132</v>
      </c>
      <c r="C19" s="103">
        <v>0</v>
      </c>
      <c r="D19" s="103">
        <v>0</v>
      </c>
      <c r="E19" s="103">
        <v>0</v>
      </c>
      <c r="F19" s="104">
        <f t="shared" si="5"/>
        <v>0</v>
      </c>
      <c r="G19" s="333">
        <f t="shared" si="1"/>
        <v>0</v>
      </c>
      <c r="H19" s="104">
        <f t="shared" si="6"/>
        <v>0</v>
      </c>
      <c r="I19" s="105">
        <v>0</v>
      </c>
      <c r="J19" s="106">
        <f t="shared" si="7"/>
        <v>0</v>
      </c>
      <c r="K19" s="123">
        <f t="shared" si="8"/>
        <v>0</v>
      </c>
      <c r="L19" s="338"/>
      <c r="M19" s="176"/>
      <c r="N19" s="122" t="str">
        <f t="shared" si="4"/>
        <v/>
      </c>
      <c r="O19" s="2"/>
      <c r="P19" s="2"/>
      <c r="Q19" s="2"/>
      <c r="R19" s="2"/>
      <c r="S19" s="2"/>
      <c r="T19" s="2"/>
    </row>
    <row r="20" spans="1:20" s="8" customFormat="1" ht="14.25" customHeight="1" x14ac:dyDescent="0.2">
      <c r="A20" s="158">
        <v>43999</v>
      </c>
      <c r="B20" s="121" t="s">
        <v>133</v>
      </c>
      <c r="C20" s="192">
        <v>0</v>
      </c>
      <c r="D20" s="192">
        <v>2.0833333333333332E-2</v>
      </c>
      <c r="E20" s="192">
        <v>0</v>
      </c>
      <c r="F20" s="193">
        <f t="shared" si="5"/>
        <v>0.5</v>
      </c>
      <c r="G20" s="333">
        <f t="shared" si="1"/>
        <v>-2.0833333333333332E-2</v>
      </c>
      <c r="H20" s="193">
        <f t="shared" si="6"/>
        <v>-0.5</v>
      </c>
      <c r="I20" s="211">
        <f>Sammanställning!$E$16</f>
        <v>8</v>
      </c>
      <c r="J20" s="207">
        <f t="shared" si="7"/>
        <v>-8.5</v>
      </c>
      <c r="K20" s="123">
        <f t="shared" si="8"/>
        <v>0</v>
      </c>
      <c r="L20" s="338" t="str">
        <f t="shared" si="9"/>
        <v>Uppgift saknas</v>
      </c>
      <c r="M20" s="176"/>
      <c r="N20" s="122" t="str">
        <f t="shared" si="4"/>
        <v>starttid saknas</v>
      </c>
      <c r="O20" s="2"/>
      <c r="P20" s="2"/>
      <c r="Q20" s="2"/>
      <c r="R20" s="2"/>
      <c r="S20" s="2"/>
      <c r="T20" s="2"/>
    </row>
    <row r="21" spans="1:20" s="8" customFormat="1" ht="14.25" customHeight="1" x14ac:dyDescent="0.2">
      <c r="A21" s="158">
        <v>44000</v>
      </c>
      <c r="B21" s="121" t="s">
        <v>134</v>
      </c>
      <c r="C21" s="192">
        <v>0</v>
      </c>
      <c r="D21" s="192">
        <v>2.0833333333333332E-2</v>
      </c>
      <c r="E21" s="192">
        <v>0</v>
      </c>
      <c r="F21" s="193">
        <f t="shared" si="5"/>
        <v>0.5</v>
      </c>
      <c r="G21" s="333">
        <f t="shared" si="1"/>
        <v>-2.0833333333333332E-2</v>
      </c>
      <c r="H21" s="193">
        <f t="shared" si="6"/>
        <v>-0.5</v>
      </c>
      <c r="I21" s="211">
        <f>Sammanställning!$E$16</f>
        <v>8</v>
      </c>
      <c r="J21" s="207">
        <f t="shared" si="7"/>
        <v>-8.5</v>
      </c>
      <c r="K21" s="123">
        <f t="shared" si="8"/>
        <v>0</v>
      </c>
      <c r="L21" s="338" t="str">
        <f t="shared" si="9"/>
        <v>Uppgift saknas</v>
      </c>
      <c r="M21" s="215"/>
      <c r="N21" s="122" t="str">
        <f t="shared" si="4"/>
        <v>starttid saknas</v>
      </c>
      <c r="O21" s="2"/>
      <c r="P21" s="2"/>
      <c r="Q21" s="2"/>
      <c r="R21" s="2"/>
      <c r="S21" s="2"/>
      <c r="T21" s="2"/>
    </row>
    <row r="22" spans="1:20" s="8" customFormat="1" ht="14.25" customHeight="1" x14ac:dyDescent="0.2">
      <c r="A22" s="158">
        <v>44001</v>
      </c>
      <c r="B22" s="121" t="s">
        <v>128</v>
      </c>
      <c r="C22" s="192">
        <v>0</v>
      </c>
      <c r="D22" s="192">
        <v>2.0833333333333332E-2</v>
      </c>
      <c r="E22" s="192">
        <v>0</v>
      </c>
      <c r="F22" s="193">
        <f t="shared" si="5"/>
        <v>0.5</v>
      </c>
      <c r="G22" s="333">
        <f t="shared" si="1"/>
        <v>-2.0833333333333332E-2</v>
      </c>
      <c r="H22" s="193">
        <f t="shared" si="6"/>
        <v>-0.5</v>
      </c>
      <c r="I22" s="211">
        <f>Sammanställning!$E$16</f>
        <v>8</v>
      </c>
      <c r="J22" s="207">
        <f t="shared" si="7"/>
        <v>-8.5</v>
      </c>
      <c r="K22" s="123">
        <f t="shared" si="8"/>
        <v>0</v>
      </c>
      <c r="L22" s="338" t="str">
        <f t="shared" si="9"/>
        <v>Uppgift saknas</v>
      </c>
      <c r="M22" s="215"/>
      <c r="N22" s="122" t="str">
        <f t="shared" si="4"/>
        <v>starttid saknas</v>
      </c>
      <c r="O22" s="2"/>
      <c r="P22" s="2"/>
      <c r="Q22" s="2"/>
      <c r="R22" s="2"/>
      <c r="S22" s="2"/>
      <c r="T22" s="2"/>
    </row>
    <row r="23" spans="1:20" s="8" customFormat="1" ht="14.25" customHeight="1" x14ac:dyDescent="0.2">
      <c r="A23" s="158">
        <v>44002</v>
      </c>
      <c r="B23" s="121" t="s">
        <v>129</v>
      </c>
      <c r="C23" s="192">
        <v>0</v>
      </c>
      <c r="D23" s="192">
        <v>2.0833333333333332E-2</v>
      </c>
      <c r="E23" s="192">
        <v>0</v>
      </c>
      <c r="F23" s="193">
        <f t="shared" si="5"/>
        <v>0.5</v>
      </c>
      <c r="G23" s="333">
        <f t="shared" si="1"/>
        <v>-2.0833333333333332E-2</v>
      </c>
      <c r="H23" s="193">
        <f t="shared" si="6"/>
        <v>-0.5</v>
      </c>
      <c r="I23" s="211">
        <f>Sammanställning!$E$16</f>
        <v>8</v>
      </c>
      <c r="J23" s="207">
        <f t="shared" si="7"/>
        <v>-8.5</v>
      </c>
      <c r="K23" s="123">
        <f t="shared" si="8"/>
        <v>0</v>
      </c>
      <c r="L23" s="338" t="str">
        <f t="shared" si="9"/>
        <v>Uppgift saknas</v>
      </c>
      <c r="M23" s="175"/>
      <c r="N23" s="122" t="str">
        <f t="shared" si="4"/>
        <v>starttid saknas</v>
      </c>
      <c r="O23" s="2"/>
      <c r="P23" s="2"/>
      <c r="Q23" s="2"/>
      <c r="R23" s="2"/>
      <c r="S23" s="2"/>
      <c r="T23" s="2"/>
    </row>
    <row r="24" spans="1:20" ht="14.25" customHeight="1" x14ac:dyDescent="0.2">
      <c r="A24" s="101">
        <v>44003</v>
      </c>
      <c r="B24" s="102" t="s">
        <v>130</v>
      </c>
      <c r="C24" s="103">
        <v>0</v>
      </c>
      <c r="D24" s="103">
        <v>0</v>
      </c>
      <c r="E24" s="103">
        <v>0</v>
      </c>
      <c r="F24" s="104">
        <f t="shared" si="5"/>
        <v>0</v>
      </c>
      <c r="G24" s="333">
        <f t="shared" si="1"/>
        <v>0</v>
      </c>
      <c r="H24" s="104">
        <f t="shared" si="6"/>
        <v>0</v>
      </c>
      <c r="I24" s="105">
        <v>0</v>
      </c>
      <c r="J24" s="106">
        <f t="shared" si="7"/>
        <v>0</v>
      </c>
      <c r="K24" s="123">
        <f t="shared" si="8"/>
        <v>0</v>
      </c>
      <c r="L24" s="338"/>
      <c r="M24" s="215" t="s">
        <v>136</v>
      </c>
      <c r="N24" s="122" t="str">
        <f t="shared" si="4"/>
        <v/>
      </c>
    </row>
    <row r="25" spans="1:20" ht="14.25" customHeight="1" x14ac:dyDescent="0.2">
      <c r="A25" s="101">
        <v>44004</v>
      </c>
      <c r="B25" s="102" t="s">
        <v>131</v>
      </c>
      <c r="C25" s="103">
        <v>0</v>
      </c>
      <c r="D25" s="103">
        <v>0</v>
      </c>
      <c r="E25" s="103">
        <v>0</v>
      </c>
      <c r="F25" s="104">
        <f t="shared" si="5"/>
        <v>0</v>
      </c>
      <c r="G25" s="333">
        <f t="shared" si="1"/>
        <v>0</v>
      </c>
      <c r="H25" s="104">
        <f t="shared" si="6"/>
        <v>0</v>
      </c>
      <c r="I25" s="105">
        <v>0</v>
      </c>
      <c r="J25" s="106">
        <f t="shared" si="7"/>
        <v>0</v>
      </c>
      <c r="K25" s="123">
        <f t="shared" si="8"/>
        <v>0</v>
      </c>
      <c r="L25" s="338"/>
      <c r="M25" s="215" t="s">
        <v>137</v>
      </c>
      <c r="N25" s="122" t="str">
        <f t="shared" si="4"/>
        <v/>
      </c>
    </row>
    <row r="26" spans="1:20" ht="14.25" customHeight="1" x14ac:dyDescent="0.2">
      <c r="A26" s="101">
        <v>44005</v>
      </c>
      <c r="B26" s="102" t="s">
        <v>132</v>
      </c>
      <c r="C26" s="103">
        <v>0</v>
      </c>
      <c r="D26" s="103">
        <v>0</v>
      </c>
      <c r="E26" s="103">
        <v>0</v>
      </c>
      <c r="F26" s="104">
        <f t="shared" si="5"/>
        <v>0</v>
      </c>
      <c r="G26" s="333">
        <f t="shared" si="1"/>
        <v>0</v>
      </c>
      <c r="H26" s="104">
        <f t="shared" si="6"/>
        <v>0</v>
      </c>
      <c r="I26" s="105">
        <v>0</v>
      </c>
      <c r="J26" s="106">
        <f t="shared" si="7"/>
        <v>0</v>
      </c>
      <c r="K26" s="123">
        <f t="shared" si="8"/>
        <v>0</v>
      </c>
      <c r="L26" s="338"/>
      <c r="M26" s="176"/>
      <c r="N26" s="122" t="str">
        <f t="shared" si="4"/>
        <v/>
      </c>
    </row>
    <row r="27" spans="1:20" ht="14.25" customHeight="1" x14ac:dyDescent="0.2">
      <c r="A27" s="158">
        <v>44006</v>
      </c>
      <c r="B27" s="121" t="s">
        <v>133</v>
      </c>
      <c r="C27" s="192">
        <v>0</v>
      </c>
      <c r="D27" s="192">
        <v>2.0833333333333332E-2</v>
      </c>
      <c r="E27" s="192">
        <v>0</v>
      </c>
      <c r="F27" s="193">
        <f t="shared" si="5"/>
        <v>0.5</v>
      </c>
      <c r="G27" s="333">
        <f t="shared" si="1"/>
        <v>-2.0833333333333332E-2</v>
      </c>
      <c r="H27" s="193">
        <f t="shared" si="6"/>
        <v>-0.5</v>
      </c>
      <c r="I27" s="211">
        <f>Sammanställning!$E$16</f>
        <v>8</v>
      </c>
      <c r="J27" s="207">
        <f t="shared" si="7"/>
        <v>-8.5</v>
      </c>
      <c r="K27" s="123">
        <f t="shared" si="8"/>
        <v>0</v>
      </c>
      <c r="L27" s="338" t="str">
        <f t="shared" si="9"/>
        <v>Uppgift saknas</v>
      </c>
      <c r="M27" s="176"/>
      <c r="N27" s="122" t="str">
        <f t="shared" si="4"/>
        <v>starttid saknas</v>
      </c>
    </row>
    <row r="28" spans="1:20" ht="14.25" customHeight="1" x14ac:dyDescent="0.2">
      <c r="A28" s="158">
        <v>44007</v>
      </c>
      <c r="B28" s="121" t="s">
        <v>134</v>
      </c>
      <c r="C28" s="192">
        <v>0</v>
      </c>
      <c r="D28" s="192">
        <v>2.0833333333333332E-2</v>
      </c>
      <c r="E28" s="192">
        <v>0</v>
      </c>
      <c r="F28" s="193">
        <f t="shared" si="5"/>
        <v>0.5</v>
      </c>
      <c r="G28" s="333">
        <f t="shared" si="1"/>
        <v>-2.0833333333333332E-2</v>
      </c>
      <c r="H28" s="193">
        <f t="shared" si="6"/>
        <v>-0.5</v>
      </c>
      <c r="I28" s="211">
        <f>Sammanställning!$E$16</f>
        <v>8</v>
      </c>
      <c r="J28" s="207">
        <f t="shared" si="7"/>
        <v>-8.5</v>
      </c>
      <c r="K28" s="123">
        <f t="shared" si="8"/>
        <v>0</v>
      </c>
      <c r="L28" s="338" t="str">
        <f t="shared" si="9"/>
        <v>Uppgift saknas</v>
      </c>
      <c r="M28" s="215"/>
      <c r="N28" s="122" t="str">
        <f t="shared" si="4"/>
        <v>starttid saknas</v>
      </c>
    </row>
    <row r="29" spans="1:20" ht="14.25" customHeight="1" x14ac:dyDescent="0.2">
      <c r="A29" s="158">
        <v>44008</v>
      </c>
      <c r="B29" s="121" t="s">
        <v>128</v>
      </c>
      <c r="C29" s="192">
        <v>0</v>
      </c>
      <c r="D29" s="192">
        <v>2.0833333333333332E-2</v>
      </c>
      <c r="E29" s="192">
        <v>0</v>
      </c>
      <c r="F29" s="193">
        <f t="shared" si="5"/>
        <v>0.5</v>
      </c>
      <c r="G29" s="333">
        <f t="shared" si="1"/>
        <v>-2.0833333333333332E-2</v>
      </c>
      <c r="H29" s="193">
        <f t="shared" si="6"/>
        <v>-0.5</v>
      </c>
      <c r="I29" s="211">
        <f>Sammanställning!$E$16</f>
        <v>8</v>
      </c>
      <c r="J29" s="207">
        <f t="shared" si="7"/>
        <v>-8.5</v>
      </c>
      <c r="K29" s="123">
        <f t="shared" si="8"/>
        <v>0</v>
      </c>
      <c r="L29" s="338" t="str">
        <f t="shared" si="9"/>
        <v>Uppgift saknas</v>
      </c>
      <c r="M29" s="215"/>
      <c r="N29" s="122" t="str">
        <f t="shared" si="4"/>
        <v>starttid saknas</v>
      </c>
    </row>
    <row r="30" spans="1:20" ht="14.25" customHeight="1" x14ac:dyDescent="0.2">
      <c r="A30" s="158">
        <v>44009</v>
      </c>
      <c r="B30" s="121" t="s">
        <v>129</v>
      </c>
      <c r="C30" s="192">
        <v>0</v>
      </c>
      <c r="D30" s="192">
        <v>2.0833333333333332E-2</v>
      </c>
      <c r="E30" s="192">
        <v>0</v>
      </c>
      <c r="F30" s="193">
        <f t="shared" si="5"/>
        <v>0.5</v>
      </c>
      <c r="G30" s="333">
        <f t="shared" si="1"/>
        <v>-2.0833333333333332E-2</v>
      </c>
      <c r="H30" s="193">
        <f t="shared" si="6"/>
        <v>-0.5</v>
      </c>
      <c r="I30" s="211">
        <f>Sammanställning!$E$16</f>
        <v>8</v>
      </c>
      <c r="J30" s="207">
        <f t="shared" si="7"/>
        <v>-8.5</v>
      </c>
      <c r="K30" s="123">
        <f t="shared" si="8"/>
        <v>0</v>
      </c>
      <c r="L30" s="338" t="str">
        <f t="shared" si="9"/>
        <v>Uppgift saknas</v>
      </c>
      <c r="M30" s="175"/>
      <c r="N30" s="122" t="str">
        <f t="shared" si="4"/>
        <v>starttid saknas</v>
      </c>
    </row>
    <row r="31" spans="1:20" ht="14.25" customHeight="1" x14ac:dyDescent="0.2">
      <c r="A31" s="158">
        <v>44010</v>
      </c>
      <c r="B31" s="121" t="s">
        <v>130</v>
      </c>
      <c r="C31" s="192">
        <v>0</v>
      </c>
      <c r="D31" s="192">
        <v>2.0833333333333301E-2</v>
      </c>
      <c r="E31" s="192">
        <v>0</v>
      </c>
      <c r="F31" s="193">
        <f t="shared" si="5"/>
        <v>0.49999999999999922</v>
      </c>
      <c r="G31" s="333">
        <f t="shared" si="1"/>
        <v>-2.0833333333333301E-2</v>
      </c>
      <c r="H31" s="193">
        <f t="shared" si="6"/>
        <v>-0.49999999999999922</v>
      </c>
      <c r="I31" s="211">
        <f>Sammanställning!$E$16</f>
        <v>8</v>
      </c>
      <c r="J31" s="207">
        <f t="shared" si="7"/>
        <v>-8.5</v>
      </c>
      <c r="K31" s="123">
        <f t="shared" si="8"/>
        <v>0</v>
      </c>
      <c r="L31" s="338" t="str">
        <f t="shared" si="9"/>
        <v>Uppgift saknas</v>
      </c>
      <c r="M31" s="175"/>
      <c r="N31" s="122" t="str">
        <f t="shared" si="4"/>
        <v>starttid saknas</v>
      </c>
    </row>
    <row r="32" spans="1:20" ht="14.25" customHeight="1" x14ac:dyDescent="0.2">
      <c r="A32" s="101">
        <v>44011</v>
      </c>
      <c r="B32" s="102" t="s">
        <v>131</v>
      </c>
      <c r="C32" s="103">
        <v>0</v>
      </c>
      <c r="D32" s="103">
        <v>0</v>
      </c>
      <c r="E32" s="103">
        <v>0</v>
      </c>
      <c r="F32" s="104">
        <f t="shared" si="5"/>
        <v>0</v>
      </c>
      <c r="G32" s="333">
        <f t="shared" si="1"/>
        <v>0</v>
      </c>
      <c r="H32" s="104">
        <f t="shared" si="6"/>
        <v>0</v>
      </c>
      <c r="I32" s="105">
        <v>0</v>
      </c>
      <c r="J32" s="106">
        <f t="shared" si="7"/>
        <v>0</v>
      </c>
      <c r="K32" s="123">
        <f t="shared" si="8"/>
        <v>0</v>
      </c>
      <c r="L32" s="338"/>
      <c r="M32" s="175"/>
      <c r="N32" s="122" t="str">
        <f t="shared" si="4"/>
        <v/>
      </c>
    </row>
    <row r="33" spans="1:20" ht="14.25" customHeight="1" thickBot="1" x14ac:dyDescent="0.25">
      <c r="A33" s="101">
        <v>44012</v>
      </c>
      <c r="B33" s="102" t="s">
        <v>132</v>
      </c>
      <c r="C33" s="103">
        <v>0</v>
      </c>
      <c r="D33" s="103">
        <v>0</v>
      </c>
      <c r="E33" s="103">
        <v>0</v>
      </c>
      <c r="F33" s="104">
        <f t="shared" si="5"/>
        <v>0</v>
      </c>
      <c r="G33" s="333">
        <f t="shared" si="1"/>
        <v>0</v>
      </c>
      <c r="H33" s="104">
        <f t="shared" si="6"/>
        <v>0</v>
      </c>
      <c r="I33" s="105">
        <v>0</v>
      </c>
      <c r="J33" s="106">
        <f t="shared" si="7"/>
        <v>0</v>
      </c>
      <c r="K33" s="123">
        <f t="shared" si="8"/>
        <v>0</v>
      </c>
      <c r="L33" s="338"/>
      <c r="M33" s="340"/>
      <c r="N33" s="122" t="str">
        <f t="shared" si="4"/>
        <v/>
      </c>
    </row>
    <row r="34" spans="1:20" ht="14.25" customHeight="1" x14ac:dyDescent="0.2">
      <c r="A34" s="159" t="s">
        <v>6</v>
      </c>
      <c r="B34" s="54"/>
      <c r="C34" s="57"/>
      <c r="D34" s="57"/>
      <c r="E34" s="57"/>
      <c r="F34" s="57"/>
      <c r="G34" s="57"/>
      <c r="H34" s="57"/>
      <c r="I34" s="57"/>
      <c r="J34" s="57"/>
      <c r="K34" s="160">
        <f>K33</f>
        <v>0</v>
      </c>
      <c r="L34" s="58"/>
      <c r="M34" s="194"/>
    </row>
    <row r="35" spans="1:20" s="60" customFormat="1" ht="14.25" customHeight="1" x14ac:dyDescent="0.2">
      <c r="A35" s="385"/>
      <c r="B35" s="386"/>
      <c r="C35" s="386"/>
      <c r="D35" s="386"/>
      <c r="E35" s="386"/>
      <c r="F35" s="386"/>
      <c r="G35" s="386"/>
      <c r="H35" s="386"/>
      <c r="I35" s="386"/>
      <c r="J35" s="387"/>
      <c r="K35" s="125"/>
      <c r="L35" s="393"/>
      <c r="M35" s="389"/>
      <c r="O35" s="153"/>
      <c r="P35" s="153"/>
      <c r="Q35" s="153"/>
      <c r="R35" s="153"/>
      <c r="S35" s="153"/>
      <c r="T35" s="153"/>
    </row>
    <row r="36" spans="1:20" ht="14.25" customHeight="1" x14ac:dyDescent="0.2">
      <c r="A36" s="53"/>
      <c r="B36" s="61"/>
      <c r="C36" s="62"/>
      <c r="D36" s="62"/>
      <c r="E36" s="59"/>
      <c r="F36" s="59"/>
      <c r="G36" s="59"/>
      <c r="H36" s="62"/>
      <c r="I36" s="62"/>
      <c r="J36" s="63"/>
      <c r="K36" s="126"/>
      <c r="L36" s="64"/>
      <c r="M36" s="194"/>
    </row>
    <row r="37" spans="1:20" ht="14.25" customHeight="1" thickBot="1" x14ac:dyDescent="0.25">
      <c r="A37" s="166" t="s">
        <v>7</v>
      </c>
      <c r="B37" s="163"/>
      <c r="C37" s="164"/>
      <c r="D37" s="164"/>
      <c r="E37" s="167"/>
      <c r="F37" s="164"/>
      <c r="G37" s="164"/>
      <c r="H37" s="164"/>
      <c r="I37" s="164"/>
      <c r="J37" s="164"/>
      <c r="K37" s="165" t="s">
        <v>158</v>
      </c>
      <c r="L37" s="66"/>
      <c r="M37" s="196"/>
    </row>
  </sheetData>
  <mergeCells count="3">
    <mergeCell ref="A35:J35"/>
    <mergeCell ref="A1:D1"/>
    <mergeCell ref="L35:M35"/>
  </mergeCells>
  <phoneticPr fontId="0" type="noConversion"/>
  <printOptions gridLines="1"/>
  <pageMargins left="0.59055118110236227" right="0.39370078740157483" top="0.98425196850393704" bottom="0.98425196850393704" header="0.51181102362204722" footer="0.51181102362204722"/>
  <pageSetup paperSize="9" orientation="portrait" horizontalDpi="4294967292" verticalDpi="4294967292" r:id="rId1"/>
  <headerFooter alignWithMargins="0">
    <oddHeader>&amp;L&amp;LFlextid&amp;C&amp;C&amp;A</oddHeader>
    <oddFooter>&amp;L&amp;D &amp;T&amp;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8"/>
  <sheetViews>
    <sheetView workbookViewId="0">
      <pane ySplit="3" topLeftCell="A4" activePane="bottomLeft" state="frozenSplit"/>
      <selection activeCell="H2" sqref="H2"/>
      <selection pane="bottomLeft" activeCell="I33" sqref="I33"/>
    </sheetView>
  </sheetViews>
  <sheetFormatPr defaultColWidth="8.7109375" defaultRowHeight="14.25" customHeight="1" x14ac:dyDescent="0.2"/>
  <cols>
    <col min="1" max="1" width="7" style="67" customWidth="1"/>
    <col min="2" max="2" width="8.7109375" style="9" customWidth="1"/>
    <col min="3" max="4" width="7" style="68" customWidth="1"/>
    <col min="5" max="5" width="6.28515625" style="68" bestFit="1" customWidth="1"/>
    <col min="6" max="6" width="4.5703125" style="68" hidden="1" customWidth="1"/>
    <col min="7" max="7" width="5.42578125" style="9" hidden="1" customWidth="1"/>
    <col min="8" max="8" width="5.28515625" style="68" bestFit="1" customWidth="1"/>
    <col min="9" max="9" width="7.7109375" style="68" customWidth="1"/>
    <col min="10" max="10" width="7" style="68" customWidth="1"/>
    <col min="11" max="11" width="8.7109375" style="68" customWidth="1"/>
    <col min="12" max="12" width="14.7109375" style="9" customWidth="1"/>
    <col min="13" max="13" width="19.7109375" style="9" customWidth="1"/>
    <col min="14" max="14" width="8.7109375" style="9"/>
    <col min="15" max="20" width="8.7109375" style="122"/>
    <col min="21" max="16384" width="8.7109375" style="9"/>
  </cols>
  <sheetData>
    <row r="1" spans="1:20" ht="20.100000000000001" customHeight="1" x14ac:dyDescent="0.3">
      <c r="A1" s="383" t="str">
        <f>Sammanställning!A1</f>
        <v>Flextidsmall 2024</v>
      </c>
      <c r="B1" s="384"/>
      <c r="C1" s="384"/>
      <c r="D1" s="384"/>
      <c r="E1" s="80" t="s">
        <v>16</v>
      </c>
      <c r="F1" s="78"/>
      <c r="G1" s="78"/>
      <c r="H1" s="78"/>
      <c r="I1" s="78"/>
      <c r="J1" s="78"/>
      <c r="K1" s="84">
        <f>Sammanställning!E1</f>
        <v>0</v>
      </c>
      <c r="L1" s="78"/>
      <c r="M1" s="79"/>
    </row>
    <row r="2" spans="1:20" s="74" customFormat="1" ht="39.75" customHeight="1" x14ac:dyDescent="0.2">
      <c r="A2" s="69" t="s">
        <v>0</v>
      </c>
      <c r="B2" s="70" t="s">
        <v>1</v>
      </c>
      <c r="C2" s="71" t="s">
        <v>2</v>
      </c>
      <c r="D2" s="71" t="s">
        <v>27</v>
      </c>
      <c r="E2" s="71" t="s">
        <v>3</v>
      </c>
      <c r="F2" s="296" t="s">
        <v>29</v>
      </c>
      <c r="G2" s="296" t="s">
        <v>28</v>
      </c>
      <c r="H2" s="71" t="s">
        <v>30</v>
      </c>
      <c r="I2" s="132" t="s">
        <v>138</v>
      </c>
      <c r="J2" s="72" t="s">
        <v>4</v>
      </c>
      <c r="K2" s="71" t="s">
        <v>32</v>
      </c>
      <c r="L2" s="70" t="s">
        <v>26</v>
      </c>
      <c r="M2" s="73" t="s">
        <v>31</v>
      </c>
      <c r="O2" s="152"/>
      <c r="P2" s="152"/>
      <c r="Q2" s="152"/>
      <c r="R2" s="152"/>
      <c r="S2" s="152"/>
      <c r="T2" s="152"/>
    </row>
    <row r="3" spans="1:20" ht="14.25" customHeight="1" x14ac:dyDescent="0.2">
      <c r="A3" s="75"/>
      <c r="B3" s="64" t="s">
        <v>8</v>
      </c>
      <c r="C3" s="55"/>
      <c r="D3" s="55"/>
      <c r="E3" s="55"/>
      <c r="F3" s="55"/>
      <c r="G3" s="64"/>
      <c r="H3" s="55"/>
      <c r="I3" s="55"/>
      <c r="J3" s="55"/>
      <c r="K3" s="22">
        <f>Juni!K34</f>
        <v>0</v>
      </c>
      <c r="L3" s="64"/>
      <c r="M3" s="32"/>
    </row>
    <row r="4" spans="1:20" ht="14.25" customHeight="1" x14ac:dyDescent="0.2">
      <c r="A4" s="158">
        <v>44013</v>
      </c>
      <c r="B4" s="121" t="s">
        <v>133</v>
      </c>
      <c r="C4" s="192">
        <v>0</v>
      </c>
      <c r="D4" s="192">
        <v>2.0833333333333332E-2</v>
      </c>
      <c r="E4" s="192">
        <v>0</v>
      </c>
      <c r="F4" s="193">
        <f t="shared" ref="F4:F34" si="0">D4*24</f>
        <v>0.5</v>
      </c>
      <c r="G4" s="333">
        <f t="shared" ref="G4:G24" si="1">E4-C4-D4</f>
        <v>-2.0833333333333332E-2</v>
      </c>
      <c r="H4" s="193">
        <f t="shared" ref="H4:H24" si="2">G4*24</f>
        <v>-0.5</v>
      </c>
      <c r="I4" s="211">
        <f>Sammanställning!$E$16</f>
        <v>8</v>
      </c>
      <c r="J4" s="207">
        <f t="shared" ref="J4:J24" si="3">H4-I4</f>
        <v>-8.5</v>
      </c>
      <c r="K4" s="123">
        <f>IF(E4=0,K3,IF(C4=0,S19,K3+J4))</f>
        <v>0</v>
      </c>
      <c r="L4" s="17" t="str">
        <f>IF(I4=0,"Frånvaro",IF(E4=0,"Uppgift saknas","Arbetat"))</f>
        <v>Uppgift saknas</v>
      </c>
      <c r="M4" s="151"/>
      <c r="N4" s="122" t="str">
        <f t="shared" ref="N4:N34" si="4">IF(I4=0,"",IF(C4=0,"starttid saknas",""))</f>
        <v>starttid saknas</v>
      </c>
    </row>
    <row r="5" spans="1:20" ht="14.25" customHeight="1" x14ac:dyDescent="0.2">
      <c r="A5" s="158">
        <v>44014</v>
      </c>
      <c r="B5" s="121" t="s">
        <v>134</v>
      </c>
      <c r="C5" s="192">
        <v>0</v>
      </c>
      <c r="D5" s="192">
        <v>2.0833333333333332E-2</v>
      </c>
      <c r="E5" s="192">
        <v>0</v>
      </c>
      <c r="F5" s="193">
        <f t="shared" si="0"/>
        <v>0.5</v>
      </c>
      <c r="G5" s="333">
        <f>E5-C5-D5</f>
        <v>-2.0833333333333332E-2</v>
      </c>
      <c r="H5" s="193">
        <f t="shared" si="2"/>
        <v>-0.5</v>
      </c>
      <c r="I5" s="211">
        <f>Sammanställning!$E$16</f>
        <v>8</v>
      </c>
      <c r="J5" s="193">
        <f>H5-I5</f>
        <v>-8.5</v>
      </c>
      <c r="K5" s="123">
        <f t="shared" ref="K5:K34" si="5">IF(E5=0,K4,IF(C5=0,S20,K4+J5))</f>
        <v>0</v>
      </c>
      <c r="L5" s="17" t="str">
        <f t="shared" ref="L5:L34" si="6">IF(I5=0,"Frånvaro",IF(E5=0,"Uppgift saknas","Arbetat"))</f>
        <v>Uppgift saknas</v>
      </c>
      <c r="M5" s="151"/>
      <c r="N5" s="122" t="str">
        <f t="shared" si="4"/>
        <v>starttid saknas</v>
      </c>
    </row>
    <row r="6" spans="1:20" s="8" customFormat="1" ht="14.25" customHeight="1" x14ac:dyDescent="0.2">
      <c r="A6" s="158">
        <v>44015</v>
      </c>
      <c r="B6" s="121" t="s">
        <v>128</v>
      </c>
      <c r="C6" s="192">
        <v>0</v>
      </c>
      <c r="D6" s="192">
        <v>2.0833333333333332E-2</v>
      </c>
      <c r="E6" s="192">
        <v>0</v>
      </c>
      <c r="F6" s="193">
        <f t="shared" si="0"/>
        <v>0.5</v>
      </c>
      <c r="G6" s="333">
        <f t="shared" si="1"/>
        <v>-2.0833333333333332E-2</v>
      </c>
      <c r="H6" s="193">
        <f t="shared" si="2"/>
        <v>-0.5</v>
      </c>
      <c r="I6" s="211">
        <f>Sammanställning!$E$16</f>
        <v>8</v>
      </c>
      <c r="J6" s="193">
        <f t="shared" si="3"/>
        <v>-8.5</v>
      </c>
      <c r="K6" s="123">
        <f t="shared" si="5"/>
        <v>0</v>
      </c>
      <c r="L6" s="17" t="str">
        <f t="shared" si="6"/>
        <v>Uppgift saknas</v>
      </c>
      <c r="M6" s="151"/>
      <c r="N6" s="122" t="str">
        <f t="shared" si="4"/>
        <v>starttid saknas</v>
      </c>
      <c r="O6" s="2"/>
      <c r="P6" s="2"/>
      <c r="Q6" s="2"/>
      <c r="R6" s="2"/>
      <c r="S6" s="2"/>
      <c r="T6" s="2"/>
    </row>
    <row r="7" spans="1:20" s="8" customFormat="1" ht="14.25" customHeight="1" x14ac:dyDescent="0.2">
      <c r="A7" s="158">
        <v>44016</v>
      </c>
      <c r="B7" s="121" t="s">
        <v>129</v>
      </c>
      <c r="C7" s="192">
        <v>0</v>
      </c>
      <c r="D7" s="192">
        <v>2.0833333333333332E-2</v>
      </c>
      <c r="E7" s="192">
        <v>0</v>
      </c>
      <c r="F7" s="193">
        <f t="shared" si="0"/>
        <v>0.5</v>
      </c>
      <c r="G7" s="333">
        <f t="shared" si="1"/>
        <v>-2.0833333333333332E-2</v>
      </c>
      <c r="H7" s="193">
        <f t="shared" si="2"/>
        <v>-0.5</v>
      </c>
      <c r="I7" s="211">
        <f>Sammanställning!$E$16</f>
        <v>8</v>
      </c>
      <c r="J7" s="193">
        <f t="shared" si="3"/>
        <v>-8.5</v>
      </c>
      <c r="K7" s="123">
        <f t="shared" si="5"/>
        <v>0</v>
      </c>
      <c r="L7" s="17" t="str">
        <f t="shared" si="6"/>
        <v>Uppgift saknas</v>
      </c>
      <c r="M7" s="151"/>
      <c r="N7" s="122" t="str">
        <f t="shared" si="4"/>
        <v>starttid saknas</v>
      </c>
      <c r="O7" s="2"/>
      <c r="P7" s="2"/>
      <c r="Q7" s="2"/>
      <c r="R7" s="2"/>
      <c r="S7" s="2"/>
      <c r="T7" s="2"/>
    </row>
    <row r="8" spans="1:20" ht="14.25" customHeight="1" x14ac:dyDescent="0.2">
      <c r="A8" s="158">
        <v>44017</v>
      </c>
      <c r="B8" s="121" t="s">
        <v>130</v>
      </c>
      <c r="C8" s="192">
        <v>0</v>
      </c>
      <c r="D8" s="192">
        <v>2.0833333333333332E-2</v>
      </c>
      <c r="E8" s="192">
        <v>0</v>
      </c>
      <c r="F8" s="193">
        <f t="shared" si="0"/>
        <v>0.5</v>
      </c>
      <c r="G8" s="333">
        <f t="shared" si="1"/>
        <v>-2.0833333333333332E-2</v>
      </c>
      <c r="H8" s="193">
        <f t="shared" si="2"/>
        <v>-0.5</v>
      </c>
      <c r="I8" s="211">
        <f>Sammanställning!$E$16</f>
        <v>8</v>
      </c>
      <c r="J8" s="207">
        <f t="shared" si="3"/>
        <v>-8.5</v>
      </c>
      <c r="K8" s="123">
        <f t="shared" si="5"/>
        <v>0</v>
      </c>
      <c r="L8" s="17" t="str">
        <f t="shared" si="6"/>
        <v>Uppgift saknas</v>
      </c>
      <c r="M8" s="151"/>
      <c r="N8" s="122" t="str">
        <f t="shared" si="4"/>
        <v>starttid saknas</v>
      </c>
    </row>
    <row r="9" spans="1:20" ht="14.25" customHeight="1" x14ac:dyDescent="0.2">
      <c r="A9" s="101">
        <v>44018</v>
      </c>
      <c r="B9" s="102" t="s">
        <v>131</v>
      </c>
      <c r="C9" s="103">
        <v>0</v>
      </c>
      <c r="D9" s="103">
        <v>0</v>
      </c>
      <c r="E9" s="103">
        <v>0</v>
      </c>
      <c r="F9" s="193">
        <f t="shared" si="0"/>
        <v>0</v>
      </c>
      <c r="G9" s="332">
        <f t="shared" si="1"/>
        <v>0</v>
      </c>
      <c r="H9" s="104">
        <f t="shared" si="2"/>
        <v>0</v>
      </c>
      <c r="I9" s="211">
        <v>0</v>
      </c>
      <c r="J9" s="106">
        <f t="shared" si="3"/>
        <v>0</v>
      </c>
      <c r="K9" s="123">
        <f t="shared" si="5"/>
        <v>0</v>
      </c>
      <c r="L9" s="17"/>
      <c r="M9" s="151"/>
      <c r="N9" s="122" t="str">
        <f t="shared" si="4"/>
        <v/>
      </c>
    </row>
    <row r="10" spans="1:20" ht="14.25" customHeight="1" x14ac:dyDescent="0.2">
      <c r="A10" s="101">
        <v>44019</v>
      </c>
      <c r="B10" s="102" t="s">
        <v>132</v>
      </c>
      <c r="C10" s="103">
        <v>0</v>
      </c>
      <c r="D10" s="103">
        <v>0</v>
      </c>
      <c r="E10" s="103">
        <v>0</v>
      </c>
      <c r="F10" s="193">
        <f t="shared" si="0"/>
        <v>0</v>
      </c>
      <c r="G10" s="332">
        <f t="shared" si="1"/>
        <v>0</v>
      </c>
      <c r="H10" s="104">
        <f t="shared" si="2"/>
        <v>0</v>
      </c>
      <c r="I10" s="211">
        <v>0</v>
      </c>
      <c r="J10" s="106">
        <f t="shared" si="3"/>
        <v>0</v>
      </c>
      <c r="K10" s="123">
        <f t="shared" si="5"/>
        <v>0</v>
      </c>
      <c r="L10" s="17"/>
      <c r="M10" s="151"/>
      <c r="N10" s="122" t="str">
        <f t="shared" si="4"/>
        <v/>
      </c>
    </row>
    <row r="11" spans="1:20" ht="14.25" customHeight="1" x14ac:dyDescent="0.2">
      <c r="A11" s="158">
        <v>44020</v>
      </c>
      <c r="B11" s="121" t="s">
        <v>133</v>
      </c>
      <c r="C11" s="192">
        <v>0</v>
      </c>
      <c r="D11" s="192">
        <v>2.0833333333333332E-2</v>
      </c>
      <c r="E11" s="192">
        <v>0</v>
      </c>
      <c r="F11" s="193">
        <f t="shared" si="0"/>
        <v>0.5</v>
      </c>
      <c r="G11" s="333">
        <f t="shared" si="1"/>
        <v>-2.0833333333333332E-2</v>
      </c>
      <c r="H11" s="193">
        <f t="shared" si="2"/>
        <v>-0.5</v>
      </c>
      <c r="I11" s="211">
        <f>Sammanställning!$E$16</f>
        <v>8</v>
      </c>
      <c r="J11" s="207">
        <f t="shared" si="3"/>
        <v>-8.5</v>
      </c>
      <c r="K11" s="123">
        <f t="shared" si="5"/>
        <v>0</v>
      </c>
      <c r="L11" s="17" t="str">
        <f t="shared" si="6"/>
        <v>Uppgift saknas</v>
      </c>
      <c r="M11" s="151"/>
      <c r="N11" s="122" t="str">
        <f t="shared" si="4"/>
        <v>starttid saknas</v>
      </c>
    </row>
    <row r="12" spans="1:20" ht="14.25" customHeight="1" x14ac:dyDescent="0.2">
      <c r="A12" s="158">
        <v>44021</v>
      </c>
      <c r="B12" s="121" t="s">
        <v>134</v>
      </c>
      <c r="C12" s="192">
        <v>0</v>
      </c>
      <c r="D12" s="192">
        <v>2.0833333333333332E-2</v>
      </c>
      <c r="E12" s="192">
        <v>0</v>
      </c>
      <c r="F12" s="193">
        <f t="shared" si="0"/>
        <v>0.5</v>
      </c>
      <c r="G12" s="333">
        <f>E12-C12-D12</f>
        <v>-2.0833333333333332E-2</v>
      </c>
      <c r="H12" s="193">
        <f t="shared" si="2"/>
        <v>-0.5</v>
      </c>
      <c r="I12" s="211">
        <f>Sammanställning!$E$16</f>
        <v>8</v>
      </c>
      <c r="J12" s="193">
        <f>H12-I12</f>
        <v>-8.5</v>
      </c>
      <c r="K12" s="123">
        <f t="shared" si="5"/>
        <v>0</v>
      </c>
      <c r="L12" s="17" t="str">
        <f t="shared" si="6"/>
        <v>Uppgift saknas</v>
      </c>
      <c r="M12" s="151"/>
      <c r="N12" s="122" t="str">
        <f t="shared" si="4"/>
        <v>starttid saknas</v>
      </c>
    </row>
    <row r="13" spans="1:20" s="8" customFormat="1" ht="14.25" customHeight="1" x14ac:dyDescent="0.2">
      <c r="A13" s="158">
        <v>44022</v>
      </c>
      <c r="B13" s="121" t="s">
        <v>128</v>
      </c>
      <c r="C13" s="192">
        <v>0</v>
      </c>
      <c r="D13" s="192">
        <v>2.0833333333333332E-2</v>
      </c>
      <c r="E13" s="192">
        <v>0</v>
      </c>
      <c r="F13" s="193">
        <f t="shared" si="0"/>
        <v>0.5</v>
      </c>
      <c r="G13" s="333">
        <f t="shared" si="1"/>
        <v>-2.0833333333333332E-2</v>
      </c>
      <c r="H13" s="193">
        <f t="shared" si="2"/>
        <v>-0.5</v>
      </c>
      <c r="I13" s="211">
        <f>Sammanställning!$E$16</f>
        <v>8</v>
      </c>
      <c r="J13" s="193">
        <f t="shared" si="3"/>
        <v>-8.5</v>
      </c>
      <c r="K13" s="123">
        <f t="shared" si="5"/>
        <v>0</v>
      </c>
      <c r="L13" s="17" t="str">
        <f t="shared" si="6"/>
        <v>Uppgift saknas</v>
      </c>
      <c r="M13" s="151"/>
      <c r="N13" s="122" t="str">
        <f t="shared" si="4"/>
        <v>starttid saknas</v>
      </c>
      <c r="O13" s="2"/>
      <c r="P13" s="2"/>
      <c r="Q13" s="2"/>
      <c r="R13" s="2"/>
      <c r="S13" s="2"/>
      <c r="T13" s="2"/>
    </row>
    <row r="14" spans="1:20" s="8" customFormat="1" ht="14.25" customHeight="1" x14ac:dyDescent="0.2">
      <c r="A14" s="158">
        <v>44023</v>
      </c>
      <c r="B14" s="121" t="s">
        <v>129</v>
      </c>
      <c r="C14" s="192">
        <v>0</v>
      </c>
      <c r="D14" s="192">
        <v>2.0833333333333332E-2</v>
      </c>
      <c r="E14" s="192">
        <v>0</v>
      </c>
      <c r="F14" s="193">
        <f t="shared" si="0"/>
        <v>0.5</v>
      </c>
      <c r="G14" s="333">
        <f t="shared" si="1"/>
        <v>-2.0833333333333332E-2</v>
      </c>
      <c r="H14" s="193">
        <f t="shared" si="2"/>
        <v>-0.5</v>
      </c>
      <c r="I14" s="211">
        <f>Sammanställning!$E$16</f>
        <v>8</v>
      </c>
      <c r="J14" s="193">
        <f t="shared" si="3"/>
        <v>-8.5</v>
      </c>
      <c r="K14" s="123">
        <f t="shared" si="5"/>
        <v>0</v>
      </c>
      <c r="L14" s="17" t="str">
        <f t="shared" si="6"/>
        <v>Uppgift saknas</v>
      </c>
      <c r="M14" s="151"/>
      <c r="N14" s="122" t="str">
        <f t="shared" si="4"/>
        <v>starttid saknas</v>
      </c>
      <c r="O14" s="2"/>
      <c r="P14" s="2"/>
      <c r="Q14" s="2"/>
      <c r="R14" s="2"/>
      <c r="S14" s="2"/>
      <c r="T14" s="2"/>
    </row>
    <row r="15" spans="1:20" ht="14.25" customHeight="1" x14ac:dyDescent="0.2">
      <c r="A15" s="158">
        <v>44024</v>
      </c>
      <c r="B15" s="121" t="s">
        <v>130</v>
      </c>
      <c r="C15" s="192">
        <v>0</v>
      </c>
      <c r="D15" s="192">
        <v>2.0833333333333332E-2</v>
      </c>
      <c r="E15" s="192">
        <v>0</v>
      </c>
      <c r="F15" s="193">
        <f t="shared" si="0"/>
        <v>0.5</v>
      </c>
      <c r="G15" s="333">
        <f t="shared" si="1"/>
        <v>-2.0833333333333332E-2</v>
      </c>
      <c r="H15" s="193">
        <f t="shared" si="2"/>
        <v>-0.5</v>
      </c>
      <c r="I15" s="211">
        <f>Sammanställning!$E$16</f>
        <v>8</v>
      </c>
      <c r="J15" s="207">
        <f t="shared" si="3"/>
        <v>-8.5</v>
      </c>
      <c r="K15" s="123">
        <f t="shared" si="5"/>
        <v>0</v>
      </c>
      <c r="L15" s="17" t="str">
        <f t="shared" si="6"/>
        <v>Uppgift saknas</v>
      </c>
      <c r="M15" s="151"/>
      <c r="N15" s="122" t="str">
        <f t="shared" si="4"/>
        <v>starttid saknas</v>
      </c>
    </row>
    <row r="16" spans="1:20" ht="14.25" customHeight="1" x14ac:dyDescent="0.2">
      <c r="A16" s="101">
        <v>44025</v>
      </c>
      <c r="B16" s="102" t="s">
        <v>131</v>
      </c>
      <c r="C16" s="103">
        <v>0</v>
      </c>
      <c r="D16" s="103">
        <v>0</v>
      </c>
      <c r="E16" s="103">
        <v>0</v>
      </c>
      <c r="F16" s="193">
        <f t="shared" si="0"/>
        <v>0</v>
      </c>
      <c r="G16" s="332">
        <f t="shared" si="1"/>
        <v>0</v>
      </c>
      <c r="H16" s="104">
        <f t="shared" si="2"/>
        <v>0</v>
      </c>
      <c r="I16" s="211">
        <v>0</v>
      </c>
      <c r="J16" s="106">
        <f t="shared" si="3"/>
        <v>0</v>
      </c>
      <c r="K16" s="123">
        <f t="shared" si="5"/>
        <v>0</v>
      </c>
      <c r="L16" s="17"/>
      <c r="M16" s="151"/>
      <c r="N16" s="122" t="str">
        <f t="shared" si="4"/>
        <v/>
      </c>
    </row>
    <row r="17" spans="1:20" ht="14.25" customHeight="1" x14ac:dyDescent="0.2">
      <c r="A17" s="101">
        <v>44026</v>
      </c>
      <c r="B17" s="102" t="s">
        <v>132</v>
      </c>
      <c r="C17" s="103">
        <v>0</v>
      </c>
      <c r="D17" s="103">
        <v>0</v>
      </c>
      <c r="E17" s="103">
        <v>0</v>
      </c>
      <c r="F17" s="193">
        <f t="shared" si="0"/>
        <v>0</v>
      </c>
      <c r="G17" s="332">
        <f t="shared" si="1"/>
        <v>0</v>
      </c>
      <c r="H17" s="104">
        <f t="shared" si="2"/>
        <v>0</v>
      </c>
      <c r="I17" s="211">
        <v>0</v>
      </c>
      <c r="J17" s="106">
        <f t="shared" si="3"/>
        <v>0</v>
      </c>
      <c r="K17" s="123">
        <f t="shared" si="5"/>
        <v>0</v>
      </c>
      <c r="L17" s="17"/>
      <c r="M17" s="151"/>
      <c r="N17" s="122" t="str">
        <f t="shared" si="4"/>
        <v/>
      </c>
    </row>
    <row r="18" spans="1:20" ht="14.25" customHeight="1" x14ac:dyDescent="0.2">
      <c r="A18" s="158">
        <v>44027</v>
      </c>
      <c r="B18" s="121" t="s">
        <v>133</v>
      </c>
      <c r="C18" s="192">
        <v>0</v>
      </c>
      <c r="D18" s="192">
        <v>2.0833333333333332E-2</v>
      </c>
      <c r="E18" s="192">
        <v>0</v>
      </c>
      <c r="F18" s="193">
        <f t="shared" si="0"/>
        <v>0.5</v>
      </c>
      <c r="G18" s="333">
        <f t="shared" si="1"/>
        <v>-2.0833333333333332E-2</v>
      </c>
      <c r="H18" s="193">
        <f t="shared" si="2"/>
        <v>-0.5</v>
      </c>
      <c r="I18" s="211">
        <f>Sammanställning!$E$16</f>
        <v>8</v>
      </c>
      <c r="J18" s="207">
        <f t="shared" si="3"/>
        <v>-8.5</v>
      </c>
      <c r="K18" s="123">
        <f t="shared" si="5"/>
        <v>0</v>
      </c>
      <c r="L18" s="17" t="str">
        <f t="shared" si="6"/>
        <v>Uppgift saknas</v>
      </c>
      <c r="M18" s="151"/>
      <c r="N18" s="122" t="str">
        <f t="shared" si="4"/>
        <v>starttid saknas</v>
      </c>
    </row>
    <row r="19" spans="1:20" ht="14.25" customHeight="1" x14ac:dyDescent="0.2">
      <c r="A19" s="158">
        <v>44028</v>
      </c>
      <c r="B19" s="121" t="s">
        <v>134</v>
      </c>
      <c r="C19" s="192">
        <v>0</v>
      </c>
      <c r="D19" s="192">
        <v>2.0833333333333332E-2</v>
      </c>
      <c r="E19" s="192">
        <v>0</v>
      </c>
      <c r="F19" s="193">
        <f t="shared" si="0"/>
        <v>0.5</v>
      </c>
      <c r="G19" s="333">
        <f>E19-C19-D19</f>
        <v>-2.0833333333333332E-2</v>
      </c>
      <c r="H19" s="193">
        <f t="shared" si="2"/>
        <v>-0.5</v>
      </c>
      <c r="I19" s="211">
        <f>Sammanställning!$E$16</f>
        <v>8</v>
      </c>
      <c r="J19" s="193">
        <f>H19-I19</f>
        <v>-8.5</v>
      </c>
      <c r="K19" s="123">
        <f t="shared" si="5"/>
        <v>0</v>
      </c>
      <c r="L19" s="17" t="str">
        <f t="shared" si="6"/>
        <v>Uppgift saknas</v>
      </c>
      <c r="M19" s="151"/>
      <c r="N19" s="122" t="str">
        <f t="shared" si="4"/>
        <v>starttid saknas</v>
      </c>
    </row>
    <row r="20" spans="1:20" s="8" customFormat="1" ht="14.25" customHeight="1" x14ac:dyDescent="0.2">
      <c r="A20" s="158">
        <v>44029</v>
      </c>
      <c r="B20" s="121" t="s">
        <v>128</v>
      </c>
      <c r="C20" s="192">
        <v>0</v>
      </c>
      <c r="D20" s="192">
        <v>2.0833333333333332E-2</v>
      </c>
      <c r="E20" s="192">
        <v>0</v>
      </c>
      <c r="F20" s="193">
        <f t="shared" si="0"/>
        <v>0.5</v>
      </c>
      <c r="G20" s="333">
        <f t="shared" si="1"/>
        <v>-2.0833333333333332E-2</v>
      </c>
      <c r="H20" s="193">
        <f t="shared" si="2"/>
        <v>-0.5</v>
      </c>
      <c r="I20" s="211">
        <f>Sammanställning!$E$16</f>
        <v>8</v>
      </c>
      <c r="J20" s="193">
        <f t="shared" si="3"/>
        <v>-8.5</v>
      </c>
      <c r="K20" s="123">
        <f t="shared" si="5"/>
        <v>0</v>
      </c>
      <c r="L20" s="17" t="str">
        <f t="shared" si="6"/>
        <v>Uppgift saknas</v>
      </c>
      <c r="M20" s="151"/>
      <c r="N20" s="122" t="str">
        <f t="shared" si="4"/>
        <v>starttid saknas</v>
      </c>
      <c r="O20" s="2"/>
      <c r="P20" s="2"/>
      <c r="Q20" s="2"/>
      <c r="R20" s="2"/>
      <c r="S20" s="2"/>
      <c r="T20" s="2"/>
    </row>
    <row r="21" spans="1:20" s="8" customFormat="1" ht="14.25" customHeight="1" x14ac:dyDescent="0.2">
      <c r="A21" s="158">
        <v>44030</v>
      </c>
      <c r="B21" s="121" t="s">
        <v>129</v>
      </c>
      <c r="C21" s="192">
        <v>0</v>
      </c>
      <c r="D21" s="192">
        <v>2.0833333333333332E-2</v>
      </c>
      <c r="E21" s="192">
        <v>0</v>
      </c>
      <c r="F21" s="193">
        <f t="shared" si="0"/>
        <v>0.5</v>
      </c>
      <c r="G21" s="333">
        <f t="shared" si="1"/>
        <v>-2.0833333333333332E-2</v>
      </c>
      <c r="H21" s="193">
        <f t="shared" si="2"/>
        <v>-0.5</v>
      </c>
      <c r="I21" s="211">
        <f>Sammanställning!$E$16</f>
        <v>8</v>
      </c>
      <c r="J21" s="193">
        <f t="shared" si="3"/>
        <v>-8.5</v>
      </c>
      <c r="K21" s="123">
        <f t="shared" si="5"/>
        <v>0</v>
      </c>
      <c r="L21" s="17" t="str">
        <f t="shared" si="6"/>
        <v>Uppgift saknas</v>
      </c>
      <c r="M21" s="151"/>
      <c r="N21" s="122" t="str">
        <f t="shared" si="4"/>
        <v>starttid saknas</v>
      </c>
      <c r="O21" s="2"/>
      <c r="P21" s="2"/>
      <c r="Q21" s="2"/>
      <c r="R21" s="2"/>
      <c r="S21" s="2"/>
      <c r="T21" s="2"/>
    </row>
    <row r="22" spans="1:20" ht="14.25" customHeight="1" x14ac:dyDescent="0.2">
      <c r="A22" s="158">
        <v>44031</v>
      </c>
      <c r="B22" s="121" t="s">
        <v>130</v>
      </c>
      <c r="C22" s="192">
        <v>0</v>
      </c>
      <c r="D22" s="192">
        <v>2.0833333333333332E-2</v>
      </c>
      <c r="E22" s="192">
        <v>0</v>
      </c>
      <c r="F22" s="193">
        <f t="shared" si="0"/>
        <v>0.5</v>
      </c>
      <c r="G22" s="333">
        <f t="shared" si="1"/>
        <v>-2.0833333333333332E-2</v>
      </c>
      <c r="H22" s="193">
        <f t="shared" si="2"/>
        <v>-0.5</v>
      </c>
      <c r="I22" s="211">
        <f>Sammanställning!$E$16</f>
        <v>8</v>
      </c>
      <c r="J22" s="207">
        <f t="shared" si="3"/>
        <v>-8.5</v>
      </c>
      <c r="K22" s="123">
        <f t="shared" si="5"/>
        <v>0</v>
      </c>
      <c r="L22" s="17" t="str">
        <f t="shared" si="6"/>
        <v>Uppgift saknas</v>
      </c>
      <c r="M22" s="151"/>
      <c r="N22" s="122" t="str">
        <f t="shared" si="4"/>
        <v>starttid saknas</v>
      </c>
    </row>
    <row r="23" spans="1:20" ht="14.25" customHeight="1" x14ac:dyDescent="0.2">
      <c r="A23" s="101">
        <v>44032</v>
      </c>
      <c r="B23" s="102" t="s">
        <v>131</v>
      </c>
      <c r="C23" s="103">
        <v>0</v>
      </c>
      <c r="D23" s="103">
        <v>0</v>
      </c>
      <c r="E23" s="103">
        <v>0</v>
      </c>
      <c r="F23" s="193">
        <f t="shared" si="0"/>
        <v>0</v>
      </c>
      <c r="G23" s="332">
        <f t="shared" si="1"/>
        <v>0</v>
      </c>
      <c r="H23" s="104">
        <f t="shared" si="2"/>
        <v>0</v>
      </c>
      <c r="I23" s="211">
        <v>0</v>
      </c>
      <c r="J23" s="106">
        <f t="shared" si="3"/>
        <v>0</v>
      </c>
      <c r="K23" s="123">
        <f t="shared" si="5"/>
        <v>0</v>
      </c>
      <c r="L23" s="17"/>
      <c r="M23" s="151"/>
      <c r="N23" s="122" t="str">
        <f t="shared" si="4"/>
        <v/>
      </c>
    </row>
    <row r="24" spans="1:20" ht="14.25" customHeight="1" x14ac:dyDescent="0.2">
      <c r="A24" s="101">
        <v>44033</v>
      </c>
      <c r="B24" s="102" t="s">
        <v>132</v>
      </c>
      <c r="C24" s="103">
        <v>0</v>
      </c>
      <c r="D24" s="103">
        <v>0</v>
      </c>
      <c r="E24" s="103">
        <v>0</v>
      </c>
      <c r="F24" s="193">
        <f t="shared" si="0"/>
        <v>0</v>
      </c>
      <c r="G24" s="332">
        <f t="shared" si="1"/>
        <v>0</v>
      </c>
      <c r="H24" s="104">
        <f t="shared" si="2"/>
        <v>0</v>
      </c>
      <c r="I24" s="211">
        <v>0</v>
      </c>
      <c r="J24" s="106">
        <f t="shared" si="3"/>
        <v>0</v>
      </c>
      <c r="K24" s="123">
        <f t="shared" si="5"/>
        <v>0</v>
      </c>
      <c r="L24" s="17"/>
      <c r="M24" s="151"/>
      <c r="N24" s="122" t="str">
        <f t="shared" si="4"/>
        <v/>
      </c>
    </row>
    <row r="25" spans="1:20" ht="14.25" customHeight="1" x14ac:dyDescent="0.2">
      <c r="A25" s="158">
        <v>44034</v>
      </c>
      <c r="B25" s="121" t="s">
        <v>133</v>
      </c>
      <c r="C25" s="192">
        <v>0</v>
      </c>
      <c r="D25" s="192">
        <v>2.0833333333333332E-2</v>
      </c>
      <c r="E25" s="192">
        <v>0</v>
      </c>
      <c r="F25" s="193">
        <f t="shared" si="0"/>
        <v>0.5</v>
      </c>
      <c r="G25" s="333">
        <f>E25-C25-D25</f>
        <v>-2.0833333333333332E-2</v>
      </c>
      <c r="H25" s="193">
        <f>G25*24</f>
        <v>-0.5</v>
      </c>
      <c r="I25" s="211">
        <f>Sammanställning!$E$16</f>
        <v>8</v>
      </c>
      <c r="J25" s="207">
        <f>H25-I25</f>
        <v>-8.5</v>
      </c>
      <c r="K25" s="123">
        <f t="shared" si="5"/>
        <v>0</v>
      </c>
      <c r="L25" s="17" t="str">
        <f t="shared" si="6"/>
        <v>Uppgift saknas</v>
      </c>
      <c r="M25" s="151"/>
      <c r="N25" s="122" t="str">
        <f t="shared" si="4"/>
        <v>starttid saknas</v>
      </c>
    </row>
    <row r="26" spans="1:20" ht="14.25" customHeight="1" x14ac:dyDescent="0.2">
      <c r="A26" s="158">
        <v>44035</v>
      </c>
      <c r="B26" s="121" t="s">
        <v>134</v>
      </c>
      <c r="C26" s="192">
        <v>0</v>
      </c>
      <c r="D26" s="192">
        <v>2.0833333333333332E-2</v>
      </c>
      <c r="E26" s="192">
        <v>0</v>
      </c>
      <c r="F26" s="193">
        <f t="shared" si="0"/>
        <v>0.5</v>
      </c>
      <c r="G26" s="333">
        <f>E26-C26-D26</f>
        <v>-2.0833333333333332E-2</v>
      </c>
      <c r="H26" s="193">
        <f t="shared" ref="H26" si="7">G26*24</f>
        <v>-0.5</v>
      </c>
      <c r="I26" s="211">
        <f>Sammanställning!$E$16</f>
        <v>8</v>
      </c>
      <c r="J26" s="193">
        <f>H26-I26</f>
        <v>-8.5</v>
      </c>
      <c r="K26" s="123">
        <f t="shared" si="5"/>
        <v>0</v>
      </c>
      <c r="L26" s="17" t="str">
        <f t="shared" si="6"/>
        <v>Uppgift saknas</v>
      </c>
      <c r="M26" s="151"/>
      <c r="N26" s="122" t="str">
        <f t="shared" si="4"/>
        <v>starttid saknas</v>
      </c>
    </row>
    <row r="27" spans="1:20" ht="14.25" customHeight="1" x14ac:dyDescent="0.2">
      <c r="A27" s="158">
        <v>44036</v>
      </c>
      <c r="B27" s="121" t="s">
        <v>128</v>
      </c>
      <c r="C27" s="192">
        <v>0</v>
      </c>
      <c r="D27" s="192">
        <v>2.0833333333333332E-2</v>
      </c>
      <c r="E27" s="192">
        <v>0</v>
      </c>
      <c r="F27" s="193">
        <f t="shared" si="0"/>
        <v>0.5</v>
      </c>
      <c r="G27" s="333">
        <f t="shared" ref="G27:G29" si="8">E27-C27-D27</f>
        <v>-2.0833333333333332E-2</v>
      </c>
      <c r="H27" s="193">
        <f t="shared" ref="H27:H29" si="9">G27*24</f>
        <v>-0.5</v>
      </c>
      <c r="I27" s="211">
        <f>Sammanställning!$E$16</f>
        <v>8</v>
      </c>
      <c r="J27" s="193">
        <f t="shared" ref="J27:J29" si="10">H27-I27</f>
        <v>-8.5</v>
      </c>
      <c r="K27" s="123">
        <f t="shared" si="5"/>
        <v>0</v>
      </c>
      <c r="L27" s="17" t="str">
        <f t="shared" si="6"/>
        <v>Uppgift saknas</v>
      </c>
      <c r="M27" s="151"/>
      <c r="N27" s="122" t="str">
        <f t="shared" si="4"/>
        <v>starttid saknas</v>
      </c>
    </row>
    <row r="28" spans="1:20" s="8" customFormat="1" ht="14.25" customHeight="1" x14ac:dyDescent="0.2">
      <c r="A28" s="158">
        <v>44037</v>
      </c>
      <c r="B28" s="121" t="s">
        <v>129</v>
      </c>
      <c r="C28" s="192">
        <v>0</v>
      </c>
      <c r="D28" s="192">
        <v>2.0833333333333332E-2</v>
      </c>
      <c r="E28" s="192">
        <v>0</v>
      </c>
      <c r="F28" s="193">
        <f t="shared" si="0"/>
        <v>0.5</v>
      </c>
      <c r="G28" s="333">
        <f t="shared" si="8"/>
        <v>-2.0833333333333332E-2</v>
      </c>
      <c r="H28" s="193">
        <f t="shared" si="9"/>
        <v>-0.5</v>
      </c>
      <c r="I28" s="211">
        <f>Sammanställning!$E$16</f>
        <v>8</v>
      </c>
      <c r="J28" s="193">
        <f t="shared" si="10"/>
        <v>-8.5</v>
      </c>
      <c r="K28" s="123">
        <f t="shared" si="5"/>
        <v>0</v>
      </c>
      <c r="L28" s="17" t="str">
        <f t="shared" si="6"/>
        <v>Uppgift saknas</v>
      </c>
      <c r="M28" s="151"/>
      <c r="N28" s="122" t="str">
        <f t="shared" si="4"/>
        <v>starttid saknas</v>
      </c>
      <c r="O28" s="122"/>
      <c r="P28" s="2"/>
      <c r="Q28" s="2"/>
      <c r="R28" s="2"/>
      <c r="S28" s="2"/>
      <c r="T28" s="2"/>
    </row>
    <row r="29" spans="1:20" s="8" customFormat="1" ht="14.25" customHeight="1" x14ac:dyDescent="0.2">
      <c r="A29" s="158">
        <v>44038</v>
      </c>
      <c r="B29" s="121" t="s">
        <v>130</v>
      </c>
      <c r="C29" s="192">
        <v>0</v>
      </c>
      <c r="D29" s="192">
        <v>2.0833333333333332E-2</v>
      </c>
      <c r="E29" s="192">
        <v>0</v>
      </c>
      <c r="F29" s="193">
        <f t="shared" si="0"/>
        <v>0.5</v>
      </c>
      <c r="G29" s="333">
        <f t="shared" si="8"/>
        <v>-2.0833333333333332E-2</v>
      </c>
      <c r="H29" s="193">
        <f t="shared" si="9"/>
        <v>-0.5</v>
      </c>
      <c r="I29" s="211">
        <f>Sammanställning!$E$16</f>
        <v>8</v>
      </c>
      <c r="J29" s="207">
        <f t="shared" si="10"/>
        <v>-8.5</v>
      </c>
      <c r="K29" s="123">
        <f t="shared" si="5"/>
        <v>0</v>
      </c>
      <c r="L29" s="17" t="str">
        <f t="shared" si="6"/>
        <v>Uppgift saknas</v>
      </c>
      <c r="M29" s="151"/>
      <c r="N29" s="122" t="str">
        <f t="shared" si="4"/>
        <v>starttid saknas</v>
      </c>
      <c r="O29" s="122"/>
      <c r="P29" s="2"/>
      <c r="Q29" s="2"/>
      <c r="R29" s="2"/>
      <c r="S29" s="2"/>
      <c r="T29" s="2"/>
    </row>
    <row r="30" spans="1:20" s="8" customFormat="1" ht="14.25" customHeight="1" x14ac:dyDescent="0.2">
      <c r="A30" s="101">
        <v>44039</v>
      </c>
      <c r="B30" s="102" t="s">
        <v>131</v>
      </c>
      <c r="C30" s="103">
        <v>0</v>
      </c>
      <c r="D30" s="103">
        <v>0</v>
      </c>
      <c r="E30" s="103">
        <v>0</v>
      </c>
      <c r="F30" s="193">
        <f t="shared" si="0"/>
        <v>0</v>
      </c>
      <c r="G30" s="332">
        <f t="shared" ref="G30" si="11">E30-C30-D30</f>
        <v>0</v>
      </c>
      <c r="H30" s="104">
        <f t="shared" ref="H30" si="12">G30*24</f>
        <v>0</v>
      </c>
      <c r="I30" s="211">
        <v>0</v>
      </c>
      <c r="J30" s="106">
        <f t="shared" ref="J30" si="13">H30-I30</f>
        <v>0</v>
      </c>
      <c r="K30" s="123">
        <f t="shared" si="5"/>
        <v>0</v>
      </c>
      <c r="L30" s="17"/>
      <c r="M30" s="151"/>
      <c r="N30" s="122" t="str">
        <f t="shared" si="4"/>
        <v/>
      </c>
      <c r="O30" s="122"/>
      <c r="P30" s="2"/>
      <c r="Q30" s="2"/>
      <c r="R30" s="2"/>
      <c r="S30" s="2"/>
      <c r="T30" s="2"/>
    </row>
    <row r="31" spans="1:20" s="8" customFormat="1" ht="14.25" customHeight="1" x14ac:dyDescent="0.2">
      <c r="A31" s="101">
        <v>44040</v>
      </c>
      <c r="B31" s="102" t="s">
        <v>132</v>
      </c>
      <c r="C31" s="103">
        <v>0</v>
      </c>
      <c r="D31" s="103">
        <v>0</v>
      </c>
      <c r="E31" s="103">
        <v>0</v>
      </c>
      <c r="F31" s="193">
        <f t="shared" si="0"/>
        <v>0</v>
      </c>
      <c r="G31" s="332">
        <f t="shared" ref="G31:G34" si="14">E31-C31-D31</f>
        <v>0</v>
      </c>
      <c r="H31" s="104">
        <f t="shared" ref="H31:H32" si="15">G31*24</f>
        <v>0</v>
      </c>
      <c r="I31" s="211">
        <v>0</v>
      </c>
      <c r="J31" s="106">
        <f t="shared" ref="J31:J32" si="16">H31-I31</f>
        <v>0</v>
      </c>
      <c r="K31" s="123">
        <f t="shared" si="5"/>
        <v>0</v>
      </c>
      <c r="L31" s="17"/>
      <c r="M31" s="151"/>
      <c r="N31" s="122" t="str">
        <f t="shared" si="4"/>
        <v/>
      </c>
      <c r="O31" s="122"/>
      <c r="P31" s="2"/>
      <c r="Q31" s="2"/>
      <c r="R31" s="2"/>
      <c r="S31" s="2"/>
      <c r="T31" s="2"/>
    </row>
    <row r="32" spans="1:20" s="8" customFormat="1" ht="14.25" customHeight="1" x14ac:dyDescent="0.2">
      <c r="A32" s="158">
        <v>44041</v>
      </c>
      <c r="B32" s="121" t="s">
        <v>133</v>
      </c>
      <c r="C32" s="192">
        <v>0</v>
      </c>
      <c r="D32" s="192">
        <v>2.0833333333333332E-2</v>
      </c>
      <c r="E32" s="192">
        <v>0</v>
      </c>
      <c r="F32" s="193">
        <f t="shared" si="0"/>
        <v>0.5</v>
      </c>
      <c r="G32" s="333">
        <f t="shared" si="14"/>
        <v>-2.0833333333333332E-2</v>
      </c>
      <c r="H32" s="193">
        <f t="shared" si="15"/>
        <v>-0.5</v>
      </c>
      <c r="I32" s="211">
        <f>Sammanställning!$E$16</f>
        <v>8</v>
      </c>
      <c r="J32" s="207">
        <f t="shared" si="16"/>
        <v>-8.5</v>
      </c>
      <c r="K32" s="123">
        <f t="shared" si="5"/>
        <v>0</v>
      </c>
      <c r="L32" s="17" t="str">
        <f t="shared" si="6"/>
        <v>Uppgift saknas</v>
      </c>
      <c r="M32" s="151"/>
      <c r="N32" s="122" t="str">
        <f t="shared" si="4"/>
        <v>starttid saknas</v>
      </c>
      <c r="O32" s="122"/>
      <c r="P32" s="2"/>
      <c r="Q32" s="2"/>
      <c r="R32" s="2"/>
      <c r="S32" s="2"/>
      <c r="T32" s="2"/>
    </row>
    <row r="33" spans="1:20" s="8" customFormat="1" ht="14.25" customHeight="1" x14ac:dyDescent="0.2">
      <c r="A33" s="158">
        <v>44042</v>
      </c>
      <c r="B33" s="121" t="s">
        <v>134</v>
      </c>
      <c r="C33" s="192">
        <v>0</v>
      </c>
      <c r="D33" s="192">
        <v>2.0833333333333332E-2</v>
      </c>
      <c r="E33" s="192">
        <v>0</v>
      </c>
      <c r="F33" s="193">
        <f t="shared" si="0"/>
        <v>0.5</v>
      </c>
      <c r="G33" s="333">
        <f t="shared" si="14"/>
        <v>-2.0833333333333332E-2</v>
      </c>
      <c r="H33" s="193">
        <f t="shared" ref="H33:H34" si="17">G33*24</f>
        <v>-0.5</v>
      </c>
      <c r="I33" s="211">
        <f>Sammanställning!$E$16</f>
        <v>8</v>
      </c>
      <c r="J33" s="207">
        <f t="shared" ref="J33:J34" si="18">H33-I33</f>
        <v>-8.5</v>
      </c>
      <c r="K33" s="123">
        <f t="shared" si="5"/>
        <v>0</v>
      </c>
      <c r="L33" s="17" t="str">
        <f t="shared" si="6"/>
        <v>Uppgift saknas</v>
      </c>
      <c r="M33" s="151"/>
      <c r="N33" s="122" t="str">
        <f t="shared" si="4"/>
        <v>starttid saknas</v>
      </c>
      <c r="O33" s="122"/>
      <c r="P33" s="2"/>
      <c r="Q33" s="2"/>
      <c r="R33" s="2"/>
      <c r="S33" s="2"/>
      <c r="T33" s="2"/>
    </row>
    <row r="34" spans="1:20" s="8" customFormat="1" ht="14.25" customHeight="1" thickBot="1" x14ac:dyDescent="0.25">
      <c r="A34" s="248">
        <v>44043</v>
      </c>
      <c r="B34" s="121" t="s">
        <v>128</v>
      </c>
      <c r="C34" s="192">
        <v>0</v>
      </c>
      <c r="D34" s="192">
        <v>2.0833333333333332E-2</v>
      </c>
      <c r="E34" s="192">
        <v>0</v>
      </c>
      <c r="F34" s="193">
        <f t="shared" si="0"/>
        <v>0.5</v>
      </c>
      <c r="G34" s="333">
        <f t="shared" si="14"/>
        <v>-2.0833333333333332E-2</v>
      </c>
      <c r="H34" s="193">
        <f t="shared" si="17"/>
        <v>-0.5</v>
      </c>
      <c r="I34" s="211">
        <f>Sammanställning!$E$16</f>
        <v>8</v>
      </c>
      <c r="J34" s="207">
        <f t="shared" si="18"/>
        <v>-8.5</v>
      </c>
      <c r="K34" s="123">
        <f t="shared" si="5"/>
        <v>0</v>
      </c>
      <c r="L34" s="17" t="str">
        <f t="shared" si="6"/>
        <v>Uppgift saknas</v>
      </c>
      <c r="M34" s="271"/>
      <c r="N34" s="122" t="str">
        <f t="shared" si="4"/>
        <v>starttid saknas</v>
      </c>
      <c r="O34" s="122"/>
      <c r="P34" s="2"/>
      <c r="Q34" s="2"/>
      <c r="R34" s="2"/>
      <c r="S34" s="2"/>
      <c r="T34" s="2"/>
    </row>
    <row r="35" spans="1:20" ht="14.25" customHeight="1" x14ac:dyDescent="0.2">
      <c r="A35" s="247" t="s">
        <v>6</v>
      </c>
      <c r="B35" s="54"/>
      <c r="C35" s="57"/>
      <c r="D35" s="57"/>
      <c r="E35" s="57"/>
      <c r="F35" s="57"/>
      <c r="G35" s="58"/>
      <c r="H35" s="57"/>
      <c r="I35" s="57"/>
      <c r="J35" s="57"/>
      <c r="K35" s="160">
        <f>K34</f>
        <v>0</v>
      </c>
      <c r="L35" s="393"/>
      <c r="M35" s="389"/>
    </row>
    <row r="36" spans="1:20" s="60" customFormat="1" ht="14.25" customHeight="1" x14ac:dyDescent="0.2">
      <c r="A36" s="385"/>
      <c r="B36" s="386"/>
      <c r="C36" s="386"/>
      <c r="D36" s="386"/>
      <c r="E36" s="386"/>
      <c r="F36" s="386"/>
      <c r="G36" s="386"/>
      <c r="H36" s="386"/>
      <c r="I36" s="386"/>
      <c r="J36" s="387"/>
      <c r="K36" s="125"/>
      <c r="L36" s="393"/>
      <c r="M36" s="389"/>
      <c r="O36" s="153"/>
      <c r="P36" s="153"/>
      <c r="Q36" s="153"/>
      <c r="R36" s="153"/>
      <c r="S36" s="153"/>
      <c r="T36" s="153"/>
    </row>
    <row r="37" spans="1:20" ht="14.25" customHeight="1" x14ac:dyDescent="0.2">
      <c r="A37" s="53"/>
      <c r="B37" s="61"/>
      <c r="C37" s="62"/>
      <c r="D37" s="62"/>
      <c r="E37" s="62"/>
      <c r="F37" s="62"/>
      <c r="G37" s="61"/>
      <c r="H37" s="62"/>
      <c r="I37" s="62"/>
      <c r="J37" s="63"/>
      <c r="K37" s="126"/>
      <c r="L37" s="64"/>
      <c r="M37" s="32"/>
    </row>
    <row r="38" spans="1:20" ht="14.25" customHeight="1" thickBot="1" x14ac:dyDescent="0.25">
      <c r="A38" s="166" t="s">
        <v>7</v>
      </c>
      <c r="B38" s="163"/>
      <c r="C38" s="164"/>
      <c r="D38" s="164"/>
      <c r="E38" s="164"/>
      <c r="F38" s="164"/>
      <c r="G38" s="163"/>
      <c r="H38" s="164"/>
      <c r="I38" s="164"/>
      <c r="J38" s="164"/>
      <c r="K38" s="165" t="s">
        <v>158</v>
      </c>
      <c r="L38" s="66"/>
      <c r="M38" s="34"/>
    </row>
  </sheetData>
  <mergeCells count="4">
    <mergeCell ref="A1:D1"/>
    <mergeCell ref="A36:J36"/>
    <mergeCell ref="L36:M36"/>
    <mergeCell ref="L35:M35"/>
  </mergeCells>
  <phoneticPr fontId="0" type="noConversion"/>
  <printOptions gridLines="1"/>
  <pageMargins left="0.59055118110236227" right="0.39370078740157483" top="0.98425196850393704" bottom="0.98425196850393704" header="0.51181102362204722" footer="0.51181102362204722"/>
  <pageSetup paperSize="9" orientation="portrait" horizontalDpi="4294967292" verticalDpi="4294967292" r:id="rId1"/>
  <headerFooter alignWithMargins="0">
    <oddHeader>&amp;L&amp;LFlextid&amp;C&amp;C&amp;A</oddHeader>
    <oddFooter>&amp;L&amp;D &amp;T&amp;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8"/>
  <sheetViews>
    <sheetView workbookViewId="0">
      <pane ySplit="3" topLeftCell="A4" activePane="bottomLeft" state="frozen"/>
      <selection activeCell="H2" sqref="H2"/>
      <selection pane="bottomLeft" activeCell="K35" sqref="K35"/>
    </sheetView>
  </sheetViews>
  <sheetFormatPr defaultColWidth="8.7109375" defaultRowHeight="14.25" customHeight="1" x14ac:dyDescent="0.2"/>
  <cols>
    <col min="1" max="1" width="7" style="67" customWidth="1"/>
    <col min="2" max="2" width="8.7109375" style="9" customWidth="1"/>
    <col min="3" max="4" width="7" style="68" customWidth="1"/>
    <col min="5" max="5" width="7.28515625" style="68" customWidth="1"/>
    <col min="6" max="6" width="4.5703125" style="68" hidden="1" customWidth="1"/>
    <col min="7" max="7" width="5.42578125" style="9" hidden="1" customWidth="1"/>
    <col min="8" max="8" width="5.28515625" style="68" bestFit="1" customWidth="1"/>
    <col min="9" max="9" width="7.7109375" style="68" customWidth="1"/>
    <col min="10" max="10" width="7" style="68" customWidth="1"/>
    <col min="11" max="11" width="8.7109375" style="68" customWidth="1"/>
    <col min="12" max="12" width="14.7109375" style="9" customWidth="1"/>
    <col min="13" max="13" width="19.7109375" style="9" customWidth="1"/>
    <col min="14" max="14" width="8.7109375" style="9"/>
    <col min="15" max="20" width="8.7109375" style="122"/>
    <col min="21" max="16384" width="8.7109375" style="9"/>
  </cols>
  <sheetData>
    <row r="1" spans="1:20" ht="20.100000000000001" customHeight="1" x14ac:dyDescent="0.3">
      <c r="A1" s="383" t="str">
        <f>Sammanställning!A1</f>
        <v>Flextidsmall 2024</v>
      </c>
      <c r="B1" s="384"/>
      <c r="C1" s="384"/>
      <c r="D1" s="384"/>
      <c r="E1" s="80" t="s">
        <v>17</v>
      </c>
      <c r="F1" s="78"/>
      <c r="G1" s="78"/>
      <c r="H1" s="78"/>
      <c r="I1" s="78"/>
      <c r="J1" s="78"/>
      <c r="K1" s="84">
        <f>Sammanställning!E1</f>
        <v>0</v>
      </c>
      <c r="L1" s="78"/>
      <c r="M1" s="79"/>
    </row>
    <row r="2" spans="1:20" s="74" customFormat="1" ht="39.75" customHeight="1" x14ac:dyDescent="0.2">
      <c r="A2" s="69" t="s">
        <v>0</v>
      </c>
      <c r="B2" s="70" t="s">
        <v>1</v>
      </c>
      <c r="C2" s="71" t="s">
        <v>2</v>
      </c>
      <c r="D2" s="71" t="s">
        <v>27</v>
      </c>
      <c r="E2" s="71" t="s">
        <v>3</v>
      </c>
      <c r="F2" s="296" t="s">
        <v>29</v>
      </c>
      <c r="G2" s="296" t="s">
        <v>28</v>
      </c>
      <c r="H2" s="71" t="s">
        <v>30</v>
      </c>
      <c r="I2" s="132" t="s">
        <v>138</v>
      </c>
      <c r="J2" s="72" t="s">
        <v>4</v>
      </c>
      <c r="K2" s="71" t="s">
        <v>32</v>
      </c>
      <c r="L2" s="70" t="s">
        <v>26</v>
      </c>
      <c r="M2" s="73" t="s">
        <v>31</v>
      </c>
      <c r="O2" s="152"/>
      <c r="P2" s="152"/>
      <c r="Q2" s="152"/>
      <c r="R2" s="152"/>
      <c r="S2" s="152"/>
      <c r="T2" s="152"/>
    </row>
    <row r="3" spans="1:20" ht="14.25" customHeight="1" x14ac:dyDescent="0.2">
      <c r="A3" s="75"/>
      <c r="B3" s="64" t="s">
        <v>8</v>
      </c>
      <c r="C3" s="55"/>
      <c r="D3" s="55"/>
      <c r="E3" s="55"/>
      <c r="F3" s="55"/>
      <c r="G3" s="64"/>
      <c r="H3" s="55"/>
      <c r="I3" s="55"/>
      <c r="J3" s="55"/>
      <c r="K3" s="22">
        <f>Juli!K35</f>
        <v>0</v>
      </c>
      <c r="L3" s="64"/>
      <c r="M3" s="32"/>
    </row>
    <row r="4" spans="1:20" s="8" customFormat="1" ht="14.25" customHeight="1" x14ac:dyDescent="0.2">
      <c r="A4" s="158">
        <v>44044</v>
      </c>
      <c r="B4" s="121" t="s">
        <v>129</v>
      </c>
      <c r="C4" s="192">
        <v>0</v>
      </c>
      <c r="D4" s="192">
        <v>2.0833333333333332E-2</v>
      </c>
      <c r="E4" s="192">
        <v>0</v>
      </c>
      <c r="F4" s="193">
        <f t="shared" ref="F4:F34" si="0">D4*24</f>
        <v>0.5</v>
      </c>
      <c r="G4" s="333">
        <f t="shared" ref="G4:G34" si="1">E4-C4-D4</f>
        <v>-2.0833333333333332E-2</v>
      </c>
      <c r="H4" s="193">
        <f t="shared" ref="H4:H34" si="2">G4*24</f>
        <v>-0.5</v>
      </c>
      <c r="I4" s="211">
        <f>Sammanställning!$E$16</f>
        <v>8</v>
      </c>
      <c r="J4" s="207">
        <f t="shared" ref="J4:J33" si="3">H4-I4</f>
        <v>-8.5</v>
      </c>
      <c r="K4" s="123">
        <f>IF(E4=0,K3,IF(C4=0,S19,K3+J4))</f>
        <v>0</v>
      </c>
      <c r="L4" s="134" t="str">
        <f>IF(I4=0,"Frånvaro",IF(E4=0,"Uppgift saknas","Arbetat"))</f>
        <v>Uppgift saknas</v>
      </c>
      <c r="M4" s="151"/>
      <c r="N4" s="122" t="str">
        <f t="shared" ref="N4:N34" si="4">IF(I4=0,"",IF(C4=0,"starttid saknas",""))</f>
        <v>starttid saknas</v>
      </c>
      <c r="O4" s="2"/>
      <c r="P4" s="2"/>
      <c r="Q4" s="2"/>
      <c r="R4" s="2"/>
      <c r="S4" s="2"/>
      <c r="T4" s="2"/>
    </row>
    <row r="5" spans="1:20" ht="14.25" customHeight="1" x14ac:dyDescent="0.2">
      <c r="A5" s="158">
        <v>44045</v>
      </c>
      <c r="B5" s="121" t="s">
        <v>130</v>
      </c>
      <c r="C5" s="192">
        <v>0</v>
      </c>
      <c r="D5" s="192">
        <v>2.0833333333333332E-2</v>
      </c>
      <c r="E5" s="192">
        <v>0</v>
      </c>
      <c r="F5" s="193">
        <f t="shared" si="0"/>
        <v>0.5</v>
      </c>
      <c r="G5" s="333">
        <f t="shared" si="1"/>
        <v>-2.0833333333333332E-2</v>
      </c>
      <c r="H5" s="193">
        <f t="shared" si="2"/>
        <v>-0.5</v>
      </c>
      <c r="I5" s="211">
        <f>Sammanställning!$E$16</f>
        <v>8</v>
      </c>
      <c r="J5" s="207">
        <f t="shared" si="3"/>
        <v>-8.5</v>
      </c>
      <c r="K5" s="123">
        <f t="shared" ref="K5:K34" si="5">IF(E5=0,K4,IF(C5=0,S20,K4+J5))</f>
        <v>0</v>
      </c>
      <c r="L5" s="134" t="str">
        <f t="shared" ref="L5:L33" si="6">IF(I5=0,"Frånvaro",IF(E5=0,"Uppgift saknas","Arbetat"))</f>
        <v>Uppgift saknas</v>
      </c>
      <c r="M5" s="134"/>
      <c r="N5" s="122" t="str">
        <f t="shared" si="4"/>
        <v>starttid saknas</v>
      </c>
    </row>
    <row r="6" spans="1:20" ht="14.25" customHeight="1" x14ac:dyDescent="0.2">
      <c r="A6" s="101">
        <v>44046</v>
      </c>
      <c r="B6" s="102" t="s">
        <v>131</v>
      </c>
      <c r="C6" s="103">
        <v>0</v>
      </c>
      <c r="D6" s="103">
        <v>0</v>
      </c>
      <c r="E6" s="103">
        <v>0</v>
      </c>
      <c r="F6" s="104">
        <f t="shared" si="0"/>
        <v>0</v>
      </c>
      <c r="G6" s="332">
        <f t="shared" si="1"/>
        <v>0</v>
      </c>
      <c r="H6" s="104">
        <f t="shared" si="2"/>
        <v>0</v>
      </c>
      <c r="I6" s="105">
        <v>0</v>
      </c>
      <c r="J6" s="106">
        <f t="shared" si="3"/>
        <v>0</v>
      </c>
      <c r="K6" s="123">
        <f t="shared" si="5"/>
        <v>0</v>
      </c>
      <c r="L6" s="134"/>
      <c r="M6" s="151"/>
      <c r="N6" s="122" t="str">
        <f t="shared" si="4"/>
        <v/>
      </c>
    </row>
    <row r="7" spans="1:20" ht="14.25" customHeight="1" x14ac:dyDescent="0.2">
      <c r="A7" s="101">
        <v>44047</v>
      </c>
      <c r="B7" s="102" t="s">
        <v>132</v>
      </c>
      <c r="C7" s="103">
        <v>0</v>
      </c>
      <c r="D7" s="103">
        <v>0</v>
      </c>
      <c r="E7" s="103">
        <v>0</v>
      </c>
      <c r="F7" s="104">
        <f t="shared" si="0"/>
        <v>0</v>
      </c>
      <c r="G7" s="332">
        <f t="shared" si="1"/>
        <v>0</v>
      </c>
      <c r="H7" s="104">
        <f t="shared" si="2"/>
        <v>0</v>
      </c>
      <c r="I7" s="105">
        <v>0</v>
      </c>
      <c r="J7" s="106">
        <f t="shared" si="3"/>
        <v>0</v>
      </c>
      <c r="K7" s="123">
        <f t="shared" si="5"/>
        <v>0</v>
      </c>
      <c r="L7" s="134"/>
      <c r="M7" s="134"/>
      <c r="N7" s="122" t="str">
        <f t="shared" si="4"/>
        <v/>
      </c>
    </row>
    <row r="8" spans="1:20" ht="14.25" customHeight="1" x14ac:dyDescent="0.2">
      <c r="A8" s="158">
        <v>44048</v>
      </c>
      <c r="B8" s="121" t="s">
        <v>133</v>
      </c>
      <c r="C8" s="192">
        <v>0</v>
      </c>
      <c r="D8" s="192">
        <v>2.0833333333333332E-2</v>
      </c>
      <c r="E8" s="192">
        <v>0</v>
      </c>
      <c r="F8" s="193">
        <f t="shared" si="0"/>
        <v>0.5</v>
      </c>
      <c r="G8" s="333">
        <f t="shared" si="1"/>
        <v>-2.0833333333333332E-2</v>
      </c>
      <c r="H8" s="193">
        <f t="shared" si="2"/>
        <v>-0.5</v>
      </c>
      <c r="I8" s="211">
        <f>Sammanställning!$E$16</f>
        <v>8</v>
      </c>
      <c r="J8" s="207">
        <f t="shared" si="3"/>
        <v>-8.5</v>
      </c>
      <c r="K8" s="123">
        <f t="shared" si="5"/>
        <v>0</v>
      </c>
      <c r="L8" s="134" t="str">
        <f t="shared" si="6"/>
        <v>Uppgift saknas</v>
      </c>
      <c r="M8" s="151"/>
      <c r="N8" s="122" t="str">
        <f t="shared" si="4"/>
        <v>starttid saknas</v>
      </c>
    </row>
    <row r="9" spans="1:20" ht="14.25" customHeight="1" x14ac:dyDescent="0.2">
      <c r="A9" s="158">
        <v>44049</v>
      </c>
      <c r="B9" s="121" t="s">
        <v>134</v>
      </c>
      <c r="C9" s="192">
        <v>0</v>
      </c>
      <c r="D9" s="192">
        <v>2.0833333333333332E-2</v>
      </c>
      <c r="E9" s="192">
        <v>0</v>
      </c>
      <c r="F9" s="193">
        <f t="shared" si="0"/>
        <v>0.5</v>
      </c>
      <c r="G9" s="333">
        <f t="shared" si="1"/>
        <v>-2.0833333333333332E-2</v>
      </c>
      <c r="H9" s="193">
        <f t="shared" si="2"/>
        <v>-0.5</v>
      </c>
      <c r="I9" s="211">
        <f>Sammanställning!$E$16</f>
        <v>8</v>
      </c>
      <c r="J9" s="207">
        <f t="shared" si="3"/>
        <v>-8.5</v>
      </c>
      <c r="K9" s="123">
        <f t="shared" si="5"/>
        <v>0</v>
      </c>
      <c r="L9" s="134" t="str">
        <f t="shared" si="6"/>
        <v>Uppgift saknas</v>
      </c>
      <c r="M9" s="134"/>
      <c r="N9" s="122" t="str">
        <f t="shared" si="4"/>
        <v>starttid saknas</v>
      </c>
    </row>
    <row r="10" spans="1:20" s="8" customFormat="1" ht="14.25" customHeight="1" x14ac:dyDescent="0.2">
      <c r="A10" s="158">
        <v>44050</v>
      </c>
      <c r="B10" s="121" t="s">
        <v>128</v>
      </c>
      <c r="C10" s="192">
        <v>0</v>
      </c>
      <c r="D10" s="192">
        <v>2.0833333333333332E-2</v>
      </c>
      <c r="E10" s="192">
        <v>0</v>
      </c>
      <c r="F10" s="193">
        <f t="shared" si="0"/>
        <v>0.5</v>
      </c>
      <c r="G10" s="333">
        <f t="shared" si="1"/>
        <v>-2.0833333333333332E-2</v>
      </c>
      <c r="H10" s="193">
        <f t="shared" si="2"/>
        <v>-0.5</v>
      </c>
      <c r="I10" s="211">
        <f>Sammanställning!$E$16</f>
        <v>8</v>
      </c>
      <c r="J10" s="207">
        <f t="shared" si="3"/>
        <v>-8.5</v>
      </c>
      <c r="K10" s="123">
        <f t="shared" si="5"/>
        <v>0</v>
      </c>
      <c r="L10" s="134" t="str">
        <f t="shared" si="6"/>
        <v>Uppgift saknas</v>
      </c>
      <c r="M10" s="151"/>
      <c r="N10" s="122" t="str">
        <f t="shared" si="4"/>
        <v>starttid saknas</v>
      </c>
      <c r="O10" s="2"/>
      <c r="P10" s="2"/>
      <c r="Q10" s="2"/>
      <c r="R10" s="2"/>
      <c r="S10" s="2"/>
      <c r="T10" s="2"/>
    </row>
    <row r="11" spans="1:20" s="8" customFormat="1" ht="14.25" customHeight="1" x14ac:dyDescent="0.2">
      <c r="A11" s="158">
        <v>44051</v>
      </c>
      <c r="B11" s="121" t="s">
        <v>129</v>
      </c>
      <c r="C11" s="192">
        <v>0</v>
      </c>
      <c r="D11" s="192">
        <v>2.0833333333333332E-2</v>
      </c>
      <c r="E11" s="192">
        <v>0</v>
      </c>
      <c r="F11" s="193">
        <f t="shared" si="0"/>
        <v>0.5</v>
      </c>
      <c r="G11" s="333">
        <f t="shared" si="1"/>
        <v>-2.0833333333333332E-2</v>
      </c>
      <c r="H11" s="193">
        <f t="shared" si="2"/>
        <v>-0.5</v>
      </c>
      <c r="I11" s="211">
        <f>Sammanställning!$E$16</f>
        <v>8</v>
      </c>
      <c r="J11" s="207">
        <f t="shared" si="3"/>
        <v>-8.5</v>
      </c>
      <c r="K11" s="123">
        <f t="shared" si="5"/>
        <v>0</v>
      </c>
      <c r="L11" s="134" t="str">
        <f t="shared" si="6"/>
        <v>Uppgift saknas</v>
      </c>
      <c r="M11" s="134"/>
      <c r="N11" s="122" t="str">
        <f t="shared" si="4"/>
        <v>starttid saknas</v>
      </c>
      <c r="O11" s="2"/>
      <c r="P11" s="2"/>
      <c r="Q11" s="2"/>
      <c r="R11" s="2"/>
      <c r="S11" s="2"/>
      <c r="T11" s="2"/>
    </row>
    <row r="12" spans="1:20" ht="14.25" customHeight="1" x14ac:dyDescent="0.2">
      <c r="A12" s="158">
        <v>44052</v>
      </c>
      <c r="B12" s="121" t="s">
        <v>130</v>
      </c>
      <c r="C12" s="192">
        <v>0</v>
      </c>
      <c r="D12" s="192">
        <v>2.0833333333333332E-2</v>
      </c>
      <c r="E12" s="192">
        <v>0</v>
      </c>
      <c r="F12" s="193">
        <f t="shared" si="0"/>
        <v>0.5</v>
      </c>
      <c r="G12" s="333">
        <f t="shared" si="1"/>
        <v>-2.0833333333333332E-2</v>
      </c>
      <c r="H12" s="193">
        <f t="shared" si="2"/>
        <v>-0.5</v>
      </c>
      <c r="I12" s="211">
        <f>Sammanställning!$E$16</f>
        <v>8</v>
      </c>
      <c r="J12" s="207">
        <f t="shared" si="3"/>
        <v>-8.5</v>
      </c>
      <c r="K12" s="123">
        <f t="shared" si="5"/>
        <v>0</v>
      </c>
      <c r="L12" s="134" t="str">
        <f t="shared" si="6"/>
        <v>Uppgift saknas</v>
      </c>
      <c r="M12" s="151"/>
      <c r="N12" s="122" t="str">
        <f t="shared" si="4"/>
        <v>starttid saknas</v>
      </c>
    </row>
    <row r="13" spans="1:20" ht="14.25" customHeight="1" x14ac:dyDescent="0.2">
      <c r="A13" s="101">
        <v>44053</v>
      </c>
      <c r="B13" s="102" t="s">
        <v>131</v>
      </c>
      <c r="C13" s="103">
        <v>0</v>
      </c>
      <c r="D13" s="103">
        <v>0</v>
      </c>
      <c r="E13" s="103">
        <v>0</v>
      </c>
      <c r="F13" s="104">
        <f t="shared" si="0"/>
        <v>0</v>
      </c>
      <c r="G13" s="332">
        <f t="shared" si="1"/>
        <v>0</v>
      </c>
      <c r="H13" s="104">
        <f t="shared" si="2"/>
        <v>0</v>
      </c>
      <c r="I13" s="105">
        <v>0</v>
      </c>
      <c r="J13" s="106">
        <f t="shared" si="3"/>
        <v>0</v>
      </c>
      <c r="K13" s="123">
        <f t="shared" si="5"/>
        <v>0</v>
      </c>
      <c r="L13" s="134"/>
      <c r="M13" s="134"/>
      <c r="N13" s="122" t="str">
        <f t="shared" si="4"/>
        <v/>
      </c>
    </row>
    <row r="14" spans="1:20" ht="14.25" customHeight="1" x14ac:dyDescent="0.2">
      <c r="A14" s="101">
        <v>44054</v>
      </c>
      <c r="B14" s="102" t="s">
        <v>132</v>
      </c>
      <c r="C14" s="103">
        <v>0</v>
      </c>
      <c r="D14" s="103">
        <v>0</v>
      </c>
      <c r="E14" s="103">
        <v>0</v>
      </c>
      <c r="F14" s="104">
        <f t="shared" si="0"/>
        <v>0</v>
      </c>
      <c r="G14" s="332">
        <f t="shared" si="1"/>
        <v>0</v>
      </c>
      <c r="H14" s="104">
        <f t="shared" si="2"/>
        <v>0</v>
      </c>
      <c r="I14" s="105">
        <v>0</v>
      </c>
      <c r="J14" s="106">
        <f t="shared" si="3"/>
        <v>0</v>
      </c>
      <c r="K14" s="123">
        <f t="shared" si="5"/>
        <v>0</v>
      </c>
      <c r="L14" s="134"/>
      <c r="M14" s="151"/>
      <c r="N14" s="122" t="str">
        <f t="shared" si="4"/>
        <v/>
      </c>
    </row>
    <row r="15" spans="1:20" ht="14.25" customHeight="1" x14ac:dyDescent="0.2">
      <c r="A15" s="158">
        <v>44055</v>
      </c>
      <c r="B15" s="121" t="s">
        <v>133</v>
      </c>
      <c r="C15" s="192">
        <v>0</v>
      </c>
      <c r="D15" s="192">
        <v>2.0833333333333332E-2</v>
      </c>
      <c r="E15" s="192">
        <v>0</v>
      </c>
      <c r="F15" s="193">
        <f t="shared" si="0"/>
        <v>0.5</v>
      </c>
      <c r="G15" s="333">
        <f t="shared" si="1"/>
        <v>-2.0833333333333332E-2</v>
      </c>
      <c r="H15" s="193">
        <f t="shared" si="2"/>
        <v>-0.5</v>
      </c>
      <c r="I15" s="211">
        <f>Sammanställning!$E$16</f>
        <v>8</v>
      </c>
      <c r="J15" s="207">
        <f t="shared" si="3"/>
        <v>-8.5</v>
      </c>
      <c r="K15" s="123">
        <f t="shared" si="5"/>
        <v>0</v>
      </c>
      <c r="L15" s="134" t="str">
        <f t="shared" si="6"/>
        <v>Uppgift saknas</v>
      </c>
      <c r="M15" s="134"/>
      <c r="N15" s="122" t="str">
        <f t="shared" si="4"/>
        <v>starttid saknas</v>
      </c>
    </row>
    <row r="16" spans="1:20" ht="14.25" customHeight="1" x14ac:dyDescent="0.2">
      <c r="A16" s="158">
        <v>44056</v>
      </c>
      <c r="B16" s="121" t="s">
        <v>134</v>
      </c>
      <c r="C16" s="192">
        <v>0</v>
      </c>
      <c r="D16" s="192">
        <v>2.0833333333333332E-2</v>
      </c>
      <c r="E16" s="192">
        <v>0</v>
      </c>
      <c r="F16" s="193">
        <f t="shared" si="0"/>
        <v>0.5</v>
      </c>
      <c r="G16" s="333">
        <f t="shared" si="1"/>
        <v>-2.0833333333333332E-2</v>
      </c>
      <c r="H16" s="193">
        <f t="shared" si="2"/>
        <v>-0.5</v>
      </c>
      <c r="I16" s="211">
        <f>Sammanställning!$E$16</f>
        <v>8</v>
      </c>
      <c r="J16" s="207">
        <f t="shared" si="3"/>
        <v>-8.5</v>
      </c>
      <c r="K16" s="123">
        <f t="shared" si="5"/>
        <v>0</v>
      </c>
      <c r="L16" s="134" t="str">
        <f t="shared" si="6"/>
        <v>Uppgift saknas</v>
      </c>
      <c r="M16" s="151"/>
      <c r="N16" s="122" t="str">
        <f t="shared" si="4"/>
        <v>starttid saknas</v>
      </c>
    </row>
    <row r="17" spans="1:20" s="8" customFormat="1" ht="14.25" customHeight="1" x14ac:dyDescent="0.2">
      <c r="A17" s="158">
        <v>44057</v>
      </c>
      <c r="B17" s="121" t="s">
        <v>128</v>
      </c>
      <c r="C17" s="192">
        <v>0</v>
      </c>
      <c r="D17" s="192">
        <v>2.0833333333333332E-2</v>
      </c>
      <c r="E17" s="192">
        <v>0</v>
      </c>
      <c r="F17" s="193">
        <f t="shared" si="0"/>
        <v>0.5</v>
      </c>
      <c r="G17" s="333">
        <f t="shared" si="1"/>
        <v>-2.0833333333333332E-2</v>
      </c>
      <c r="H17" s="193">
        <f t="shared" si="2"/>
        <v>-0.5</v>
      </c>
      <c r="I17" s="211">
        <f>Sammanställning!$E$16</f>
        <v>8</v>
      </c>
      <c r="J17" s="207">
        <f t="shared" si="3"/>
        <v>-8.5</v>
      </c>
      <c r="K17" s="123">
        <f t="shared" si="5"/>
        <v>0</v>
      </c>
      <c r="L17" s="134" t="str">
        <f t="shared" si="6"/>
        <v>Uppgift saknas</v>
      </c>
      <c r="M17" s="134"/>
      <c r="N17" s="122" t="str">
        <f t="shared" si="4"/>
        <v>starttid saknas</v>
      </c>
      <c r="O17" s="2"/>
      <c r="P17" s="2"/>
      <c r="Q17" s="2"/>
      <c r="R17" s="2"/>
      <c r="S17" s="2"/>
      <c r="T17" s="2"/>
    </row>
    <row r="18" spans="1:20" s="8" customFormat="1" ht="14.25" customHeight="1" x14ac:dyDescent="0.2">
      <c r="A18" s="158">
        <v>44058</v>
      </c>
      <c r="B18" s="121" t="s">
        <v>129</v>
      </c>
      <c r="C18" s="192">
        <v>0</v>
      </c>
      <c r="D18" s="192">
        <v>2.0833333333333332E-2</v>
      </c>
      <c r="E18" s="192">
        <v>0</v>
      </c>
      <c r="F18" s="193">
        <f t="shared" si="0"/>
        <v>0.5</v>
      </c>
      <c r="G18" s="333">
        <f t="shared" si="1"/>
        <v>-2.0833333333333332E-2</v>
      </c>
      <c r="H18" s="193">
        <f t="shared" si="2"/>
        <v>-0.5</v>
      </c>
      <c r="I18" s="211">
        <f>Sammanställning!$E$16</f>
        <v>8</v>
      </c>
      <c r="J18" s="207">
        <f t="shared" si="3"/>
        <v>-8.5</v>
      </c>
      <c r="K18" s="123">
        <f t="shared" si="5"/>
        <v>0</v>
      </c>
      <c r="L18" s="134" t="str">
        <f t="shared" si="6"/>
        <v>Uppgift saknas</v>
      </c>
      <c r="M18" s="151"/>
      <c r="N18" s="122" t="str">
        <f t="shared" si="4"/>
        <v>starttid saknas</v>
      </c>
      <c r="O18" s="2"/>
      <c r="P18" s="2"/>
      <c r="Q18" s="2"/>
      <c r="R18" s="2"/>
      <c r="S18" s="2"/>
      <c r="T18" s="2"/>
    </row>
    <row r="19" spans="1:20" ht="14.25" customHeight="1" x14ac:dyDescent="0.2">
      <c r="A19" s="158">
        <v>44059</v>
      </c>
      <c r="B19" s="121" t="s">
        <v>130</v>
      </c>
      <c r="C19" s="192">
        <v>0</v>
      </c>
      <c r="D19" s="192">
        <v>2.0833333333333332E-2</v>
      </c>
      <c r="E19" s="192">
        <v>0</v>
      </c>
      <c r="F19" s="193">
        <f t="shared" si="0"/>
        <v>0.5</v>
      </c>
      <c r="G19" s="333">
        <f t="shared" si="1"/>
        <v>-2.0833333333333332E-2</v>
      </c>
      <c r="H19" s="193">
        <f t="shared" si="2"/>
        <v>-0.5</v>
      </c>
      <c r="I19" s="211">
        <f>Sammanställning!$E$16</f>
        <v>8</v>
      </c>
      <c r="J19" s="207">
        <f t="shared" si="3"/>
        <v>-8.5</v>
      </c>
      <c r="K19" s="123">
        <f t="shared" si="5"/>
        <v>0</v>
      </c>
      <c r="L19" s="134" t="str">
        <f t="shared" si="6"/>
        <v>Uppgift saknas</v>
      </c>
      <c r="M19" s="134"/>
      <c r="N19" s="122" t="str">
        <f t="shared" si="4"/>
        <v>starttid saknas</v>
      </c>
    </row>
    <row r="20" spans="1:20" ht="14.25" customHeight="1" x14ac:dyDescent="0.2">
      <c r="A20" s="101">
        <v>44060</v>
      </c>
      <c r="B20" s="102" t="s">
        <v>131</v>
      </c>
      <c r="C20" s="103">
        <v>0</v>
      </c>
      <c r="D20" s="103">
        <v>0</v>
      </c>
      <c r="E20" s="103">
        <v>0</v>
      </c>
      <c r="F20" s="104">
        <f t="shared" si="0"/>
        <v>0</v>
      </c>
      <c r="G20" s="332">
        <f t="shared" si="1"/>
        <v>0</v>
      </c>
      <c r="H20" s="104">
        <f t="shared" si="2"/>
        <v>0</v>
      </c>
      <c r="I20" s="105">
        <v>0</v>
      </c>
      <c r="J20" s="106">
        <f t="shared" si="3"/>
        <v>0</v>
      </c>
      <c r="K20" s="123">
        <f t="shared" si="5"/>
        <v>0</v>
      </c>
      <c r="L20" s="134"/>
      <c r="M20" s="151"/>
      <c r="N20" s="122" t="str">
        <f t="shared" si="4"/>
        <v/>
      </c>
    </row>
    <row r="21" spans="1:20" ht="14.25" customHeight="1" x14ac:dyDescent="0.2">
      <c r="A21" s="101">
        <v>44061</v>
      </c>
      <c r="B21" s="102" t="s">
        <v>132</v>
      </c>
      <c r="C21" s="103">
        <v>0</v>
      </c>
      <c r="D21" s="103">
        <v>0</v>
      </c>
      <c r="E21" s="103">
        <v>0</v>
      </c>
      <c r="F21" s="104">
        <f t="shared" si="0"/>
        <v>0</v>
      </c>
      <c r="G21" s="332">
        <f t="shared" si="1"/>
        <v>0</v>
      </c>
      <c r="H21" s="104">
        <f t="shared" si="2"/>
        <v>0</v>
      </c>
      <c r="I21" s="105">
        <v>0</v>
      </c>
      <c r="J21" s="106">
        <f t="shared" si="3"/>
        <v>0</v>
      </c>
      <c r="K21" s="123">
        <f t="shared" si="5"/>
        <v>0</v>
      </c>
      <c r="L21" s="134"/>
      <c r="M21" s="134"/>
      <c r="N21" s="122" t="str">
        <f t="shared" si="4"/>
        <v/>
      </c>
    </row>
    <row r="22" spans="1:20" ht="14.25" customHeight="1" x14ac:dyDescent="0.2">
      <c r="A22" s="158">
        <v>44062</v>
      </c>
      <c r="B22" s="121" t="s">
        <v>133</v>
      </c>
      <c r="C22" s="192">
        <v>0</v>
      </c>
      <c r="D22" s="192">
        <v>2.0833333333333332E-2</v>
      </c>
      <c r="E22" s="192">
        <v>0</v>
      </c>
      <c r="F22" s="193">
        <f t="shared" si="0"/>
        <v>0.5</v>
      </c>
      <c r="G22" s="333">
        <f t="shared" si="1"/>
        <v>-2.0833333333333332E-2</v>
      </c>
      <c r="H22" s="193">
        <f t="shared" si="2"/>
        <v>-0.5</v>
      </c>
      <c r="I22" s="211">
        <f>Sammanställning!$E$16</f>
        <v>8</v>
      </c>
      <c r="J22" s="207">
        <f t="shared" si="3"/>
        <v>-8.5</v>
      </c>
      <c r="K22" s="123">
        <f t="shared" si="5"/>
        <v>0</v>
      </c>
      <c r="L22" s="134" t="str">
        <f t="shared" si="6"/>
        <v>Uppgift saknas</v>
      </c>
      <c r="M22" s="151"/>
      <c r="N22" s="122" t="str">
        <f t="shared" si="4"/>
        <v>starttid saknas</v>
      </c>
    </row>
    <row r="23" spans="1:20" ht="14.25" customHeight="1" x14ac:dyDescent="0.2">
      <c r="A23" s="158">
        <v>44063</v>
      </c>
      <c r="B23" s="121" t="s">
        <v>134</v>
      </c>
      <c r="C23" s="192">
        <v>0</v>
      </c>
      <c r="D23" s="192">
        <v>2.0833333333333332E-2</v>
      </c>
      <c r="E23" s="192">
        <v>0</v>
      </c>
      <c r="F23" s="193">
        <f t="shared" si="0"/>
        <v>0.5</v>
      </c>
      <c r="G23" s="333">
        <f t="shared" si="1"/>
        <v>-2.0833333333333332E-2</v>
      </c>
      <c r="H23" s="193">
        <f t="shared" si="2"/>
        <v>-0.5</v>
      </c>
      <c r="I23" s="211">
        <f>Sammanställning!$E$16</f>
        <v>8</v>
      </c>
      <c r="J23" s="207">
        <f t="shared" si="3"/>
        <v>-8.5</v>
      </c>
      <c r="K23" s="123">
        <f t="shared" si="5"/>
        <v>0</v>
      </c>
      <c r="L23" s="134" t="str">
        <f t="shared" si="6"/>
        <v>Uppgift saknas</v>
      </c>
      <c r="M23" s="134"/>
      <c r="N23" s="122" t="str">
        <f t="shared" si="4"/>
        <v>starttid saknas</v>
      </c>
    </row>
    <row r="24" spans="1:20" s="8" customFormat="1" ht="14.25" customHeight="1" x14ac:dyDescent="0.2">
      <c r="A24" s="158">
        <v>44064</v>
      </c>
      <c r="B24" s="121" t="s">
        <v>128</v>
      </c>
      <c r="C24" s="192">
        <v>0</v>
      </c>
      <c r="D24" s="192">
        <v>2.0833333333333332E-2</v>
      </c>
      <c r="E24" s="192">
        <v>0</v>
      </c>
      <c r="F24" s="193">
        <f t="shared" si="0"/>
        <v>0.5</v>
      </c>
      <c r="G24" s="333">
        <f t="shared" si="1"/>
        <v>-2.0833333333333332E-2</v>
      </c>
      <c r="H24" s="193">
        <f t="shared" si="2"/>
        <v>-0.5</v>
      </c>
      <c r="I24" s="211">
        <f>Sammanställning!$E$16</f>
        <v>8</v>
      </c>
      <c r="J24" s="207">
        <f t="shared" si="3"/>
        <v>-8.5</v>
      </c>
      <c r="K24" s="123">
        <f t="shared" si="5"/>
        <v>0</v>
      </c>
      <c r="L24" s="134" t="str">
        <f t="shared" si="6"/>
        <v>Uppgift saknas</v>
      </c>
      <c r="M24" s="151"/>
      <c r="N24" s="122" t="str">
        <f t="shared" si="4"/>
        <v>starttid saknas</v>
      </c>
      <c r="O24" s="2"/>
      <c r="P24" s="2"/>
      <c r="Q24" s="2"/>
      <c r="R24" s="2"/>
      <c r="S24" s="2"/>
      <c r="T24" s="2"/>
    </row>
    <row r="25" spans="1:20" s="8" customFormat="1" ht="14.25" customHeight="1" x14ac:dyDescent="0.2">
      <c r="A25" s="158">
        <v>44065</v>
      </c>
      <c r="B25" s="121" t="s">
        <v>129</v>
      </c>
      <c r="C25" s="192">
        <v>0</v>
      </c>
      <c r="D25" s="192">
        <v>2.0833333333333332E-2</v>
      </c>
      <c r="E25" s="192">
        <v>0</v>
      </c>
      <c r="F25" s="193">
        <f t="shared" si="0"/>
        <v>0.5</v>
      </c>
      <c r="G25" s="333">
        <f t="shared" si="1"/>
        <v>-2.0833333333333332E-2</v>
      </c>
      <c r="H25" s="193">
        <f t="shared" si="2"/>
        <v>-0.5</v>
      </c>
      <c r="I25" s="211">
        <f>Sammanställning!$E$16</f>
        <v>8</v>
      </c>
      <c r="J25" s="207">
        <f t="shared" si="3"/>
        <v>-8.5</v>
      </c>
      <c r="K25" s="123">
        <f t="shared" si="5"/>
        <v>0</v>
      </c>
      <c r="L25" s="134" t="str">
        <f t="shared" si="6"/>
        <v>Uppgift saknas</v>
      </c>
      <c r="M25" s="134"/>
      <c r="N25" s="122" t="str">
        <f t="shared" si="4"/>
        <v>starttid saknas</v>
      </c>
      <c r="O25" s="2"/>
      <c r="P25" s="2"/>
      <c r="Q25" s="2"/>
      <c r="R25" s="2"/>
      <c r="S25" s="2"/>
      <c r="T25" s="2"/>
    </row>
    <row r="26" spans="1:20" ht="14.25" customHeight="1" x14ac:dyDescent="0.2">
      <c r="A26" s="158">
        <v>44066</v>
      </c>
      <c r="B26" s="121" t="s">
        <v>130</v>
      </c>
      <c r="C26" s="192">
        <v>0</v>
      </c>
      <c r="D26" s="192">
        <v>2.0833333333333332E-2</v>
      </c>
      <c r="E26" s="192">
        <v>0</v>
      </c>
      <c r="F26" s="193">
        <f t="shared" si="0"/>
        <v>0.5</v>
      </c>
      <c r="G26" s="333">
        <f t="shared" si="1"/>
        <v>-2.0833333333333332E-2</v>
      </c>
      <c r="H26" s="193">
        <f t="shared" si="2"/>
        <v>-0.5</v>
      </c>
      <c r="I26" s="211">
        <f>Sammanställning!$E$16</f>
        <v>8</v>
      </c>
      <c r="J26" s="207">
        <f t="shared" si="3"/>
        <v>-8.5</v>
      </c>
      <c r="K26" s="123">
        <f t="shared" si="5"/>
        <v>0</v>
      </c>
      <c r="L26" s="134" t="str">
        <f t="shared" si="6"/>
        <v>Uppgift saknas</v>
      </c>
      <c r="M26" s="151"/>
      <c r="N26" s="122" t="str">
        <f t="shared" si="4"/>
        <v>starttid saknas</v>
      </c>
    </row>
    <row r="27" spans="1:20" ht="14.25" customHeight="1" x14ac:dyDescent="0.2">
      <c r="A27" s="101">
        <v>44067</v>
      </c>
      <c r="B27" s="102" t="s">
        <v>131</v>
      </c>
      <c r="C27" s="103">
        <v>0</v>
      </c>
      <c r="D27" s="103">
        <v>0</v>
      </c>
      <c r="E27" s="103">
        <v>0</v>
      </c>
      <c r="F27" s="104">
        <f t="shared" si="0"/>
        <v>0</v>
      </c>
      <c r="G27" s="332">
        <f t="shared" si="1"/>
        <v>0</v>
      </c>
      <c r="H27" s="104">
        <f t="shared" si="2"/>
        <v>0</v>
      </c>
      <c r="I27" s="211">
        <v>0</v>
      </c>
      <c r="J27" s="106">
        <f t="shared" si="3"/>
        <v>0</v>
      </c>
      <c r="K27" s="123">
        <f t="shared" si="5"/>
        <v>0</v>
      </c>
      <c r="L27" s="134"/>
      <c r="M27" s="134"/>
      <c r="N27" s="122" t="str">
        <f t="shared" si="4"/>
        <v/>
      </c>
      <c r="T27" s="208"/>
    </row>
    <row r="28" spans="1:20" ht="14.25" customHeight="1" x14ac:dyDescent="0.2">
      <c r="A28" s="101">
        <v>44068</v>
      </c>
      <c r="B28" s="102" t="s">
        <v>132</v>
      </c>
      <c r="C28" s="103">
        <v>0</v>
      </c>
      <c r="D28" s="103">
        <v>0</v>
      </c>
      <c r="E28" s="103">
        <v>0</v>
      </c>
      <c r="F28" s="104">
        <f t="shared" si="0"/>
        <v>0</v>
      </c>
      <c r="G28" s="332">
        <f t="shared" si="1"/>
        <v>0</v>
      </c>
      <c r="H28" s="104">
        <f t="shared" si="2"/>
        <v>0</v>
      </c>
      <c r="I28" s="211">
        <v>0</v>
      </c>
      <c r="J28" s="106">
        <f t="shared" si="3"/>
        <v>0</v>
      </c>
      <c r="K28" s="123">
        <f t="shared" si="5"/>
        <v>0</v>
      </c>
      <c r="L28" s="134"/>
      <c r="M28" s="151"/>
      <c r="N28" s="122" t="str">
        <f t="shared" si="4"/>
        <v/>
      </c>
    </row>
    <row r="29" spans="1:20" ht="14.25" customHeight="1" x14ac:dyDescent="0.2">
      <c r="A29" s="158">
        <v>44069</v>
      </c>
      <c r="B29" s="121" t="s">
        <v>133</v>
      </c>
      <c r="C29" s="192">
        <v>0</v>
      </c>
      <c r="D29" s="192">
        <v>2.0833333333333332E-2</v>
      </c>
      <c r="E29" s="192">
        <v>0</v>
      </c>
      <c r="F29" s="193">
        <f t="shared" si="0"/>
        <v>0.5</v>
      </c>
      <c r="G29" s="333">
        <f t="shared" si="1"/>
        <v>-2.0833333333333332E-2</v>
      </c>
      <c r="H29" s="193">
        <f t="shared" si="2"/>
        <v>-0.5</v>
      </c>
      <c r="I29" s="211">
        <f>Sammanställning!$E$16</f>
        <v>8</v>
      </c>
      <c r="J29" s="207">
        <f t="shared" si="3"/>
        <v>-8.5</v>
      </c>
      <c r="K29" s="123">
        <f t="shared" si="5"/>
        <v>0</v>
      </c>
      <c r="L29" s="134" t="str">
        <f t="shared" si="6"/>
        <v>Uppgift saknas</v>
      </c>
      <c r="M29" s="134"/>
      <c r="N29" s="122" t="str">
        <f t="shared" si="4"/>
        <v>starttid saknas</v>
      </c>
    </row>
    <row r="30" spans="1:20" ht="14.25" customHeight="1" x14ac:dyDescent="0.2">
      <c r="A30" s="158">
        <v>44070</v>
      </c>
      <c r="B30" s="121" t="s">
        <v>134</v>
      </c>
      <c r="C30" s="192">
        <v>0</v>
      </c>
      <c r="D30" s="192">
        <v>2.0833333333333332E-2</v>
      </c>
      <c r="E30" s="192">
        <v>0</v>
      </c>
      <c r="F30" s="193">
        <f t="shared" si="0"/>
        <v>0.5</v>
      </c>
      <c r="G30" s="333">
        <f t="shared" si="1"/>
        <v>-2.0833333333333332E-2</v>
      </c>
      <c r="H30" s="193">
        <f t="shared" si="2"/>
        <v>-0.5</v>
      </c>
      <c r="I30" s="211">
        <f>Sammanställning!$E$16</f>
        <v>8</v>
      </c>
      <c r="J30" s="207">
        <f t="shared" si="3"/>
        <v>-8.5</v>
      </c>
      <c r="K30" s="123">
        <f t="shared" si="5"/>
        <v>0</v>
      </c>
      <c r="L30" s="134" t="str">
        <f t="shared" si="6"/>
        <v>Uppgift saknas</v>
      </c>
      <c r="M30" s="151"/>
      <c r="N30" s="122" t="str">
        <f t="shared" si="4"/>
        <v>starttid saknas</v>
      </c>
    </row>
    <row r="31" spans="1:20" ht="14.25" customHeight="1" x14ac:dyDescent="0.2">
      <c r="A31" s="158">
        <v>44071</v>
      </c>
      <c r="B31" s="121" t="s">
        <v>128</v>
      </c>
      <c r="C31" s="192">
        <v>0</v>
      </c>
      <c r="D31" s="192">
        <v>2.0833333333333332E-2</v>
      </c>
      <c r="E31" s="192">
        <v>0</v>
      </c>
      <c r="F31" s="193">
        <f t="shared" si="0"/>
        <v>0.5</v>
      </c>
      <c r="G31" s="333">
        <f t="shared" si="1"/>
        <v>-2.0833333333333332E-2</v>
      </c>
      <c r="H31" s="193">
        <f t="shared" si="2"/>
        <v>-0.5</v>
      </c>
      <c r="I31" s="211">
        <f>Sammanställning!$E$16</f>
        <v>8</v>
      </c>
      <c r="J31" s="207">
        <f t="shared" si="3"/>
        <v>-8.5</v>
      </c>
      <c r="K31" s="123">
        <f t="shared" si="5"/>
        <v>0</v>
      </c>
      <c r="L31" s="134" t="str">
        <f t="shared" si="6"/>
        <v>Uppgift saknas</v>
      </c>
      <c r="M31" s="134"/>
      <c r="N31" s="122" t="str">
        <f t="shared" si="4"/>
        <v>starttid saknas</v>
      </c>
    </row>
    <row r="32" spans="1:20" ht="14.25" customHeight="1" x14ac:dyDescent="0.2">
      <c r="A32" s="158">
        <v>44072</v>
      </c>
      <c r="B32" s="121" t="s">
        <v>129</v>
      </c>
      <c r="C32" s="192">
        <v>0</v>
      </c>
      <c r="D32" s="192">
        <v>2.0833333333333332E-2</v>
      </c>
      <c r="E32" s="192">
        <v>0</v>
      </c>
      <c r="F32" s="193">
        <f t="shared" si="0"/>
        <v>0.5</v>
      </c>
      <c r="G32" s="333">
        <f t="shared" si="1"/>
        <v>-2.0833333333333332E-2</v>
      </c>
      <c r="H32" s="193">
        <f t="shared" si="2"/>
        <v>-0.5</v>
      </c>
      <c r="I32" s="211">
        <f>Sammanställning!$E$16</f>
        <v>8</v>
      </c>
      <c r="J32" s="207">
        <f t="shared" si="3"/>
        <v>-8.5</v>
      </c>
      <c r="K32" s="123">
        <f t="shared" si="5"/>
        <v>0</v>
      </c>
      <c r="L32" s="134" t="str">
        <f t="shared" si="6"/>
        <v>Uppgift saknas</v>
      </c>
      <c r="M32" s="151"/>
      <c r="N32" s="122" t="str">
        <f t="shared" si="4"/>
        <v>starttid saknas</v>
      </c>
    </row>
    <row r="33" spans="1:20" ht="14.25" customHeight="1" x14ac:dyDescent="0.2">
      <c r="A33" s="158">
        <v>44073</v>
      </c>
      <c r="B33" s="121" t="s">
        <v>130</v>
      </c>
      <c r="C33" s="192">
        <v>0</v>
      </c>
      <c r="D33" s="192">
        <v>2.0833333333333301E-2</v>
      </c>
      <c r="E33" s="192">
        <v>0</v>
      </c>
      <c r="F33" s="193">
        <f t="shared" si="0"/>
        <v>0.49999999999999922</v>
      </c>
      <c r="G33" s="333">
        <f t="shared" si="1"/>
        <v>-2.0833333333333301E-2</v>
      </c>
      <c r="H33" s="193">
        <f t="shared" si="2"/>
        <v>-0.49999999999999922</v>
      </c>
      <c r="I33" s="211">
        <f>Sammanställning!$E$16</f>
        <v>8</v>
      </c>
      <c r="J33" s="207">
        <f t="shared" si="3"/>
        <v>-8.5</v>
      </c>
      <c r="K33" s="123">
        <f t="shared" si="5"/>
        <v>0</v>
      </c>
      <c r="L33" s="134" t="str">
        <f t="shared" si="6"/>
        <v>Uppgift saknas</v>
      </c>
      <c r="M33" s="134"/>
      <c r="N33" s="122" t="str">
        <f t="shared" si="4"/>
        <v>starttid saknas</v>
      </c>
    </row>
    <row r="34" spans="1:20" ht="14.25" customHeight="1" thickBot="1" x14ac:dyDescent="0.25">
      <c r="A34" s="269">
        <v>44074</v>
      </c>
      <c r="B34" s="102" t="s">
        <v>131</v>
      </c>
      <c r="C34" s="103">
        <v>0</v>
      </c>
      <c r="D34" s="103">
        <v>0</v>
      </c>
      <c r="E34" s="103">
        <v>0</v>
      </c>
      <c r="F34" s="104">
        <f t="shared" si="0"/>
        <v>0</v>
      </c>
      <c r="G34" s="332">
        <f t="shared" si="1"/>
        <v>0</v>
      </c>
      <c r="H34" s="104">
        <f t="shared" si="2"/>
        <v>0</v>
      </c>
      <c r="I34" s="105">
        <v>0</v>
      </c>
      <c r="J34" s="106">
        <f t="shared" ref="J34" si="7">H34-I34</f>
        <v>0</v>
      </c>
      <c r="K34" s="123">
        <f t="shared" si="5"/>
        <v>0</v>
      </c>
      <c r="L34" s="134"/>
      <c r="M34" s="157"/>
      <c r="N34" s="122" t="str">
        <f t="shared" si="4"/>
        <v/>
      </c>
    </row>
    <row r="35" spans="1:20" ht="14.25" customHeight="1" x14ac:dyDescent="0.2">
      <c r="A35" s="247" t="s">
        <v>6</v>
      </c>
      <c r="B35" s="54"/>
      <c r="C35" s="57"/>
      <c r="D35" s="57"/>
      <c r="E35" s="57"/>
      <c r="F35" s="57"/>
      <c r="G35" s="58"/>
      <c r="H35" s="57"/>
      <c r="I35" s="57"/>
      <c r="J35" s="57"/>
      <c r="K35" s="160">
        <f>K34</f>
        <v>0</v>
      </c>
      <c r="L35" s="58"/>
      <c r="M35" s="33"/>
    </row>
    <row r="36" spans="1:20" s="60" customFormat="1" ht="14.25" customHeight="1" x14ac:dyDescent="0.2">
      <c r="A36" s="385"/>
      <c r="B36" s="386"/>
      <c r="C36" s="386"/>
      <c r="D36" s="386"/>
      <c r="E36" s="386"/>
      <c r="F36" s="386"/>
      <c r="G36" s="386"/>
      <c r="H36" s="386"/>
      <c r="I36" s="386"/>
      <c r="J36" s="387"/>
      <c r="K36" s="125"/>
      <c r="L36" s="393"/>
      <c r="M36" s="389"/>
      <c r="O36" s="153"/>
      <c r="P36" s="153"/>
      <c r="Q36" s="153"/>
      <c r="R36" s="153"/>
      <c r="S36" s="153"/>
      <c r="T36" s="153"/>
    </row>
    <row r="37" spans="1:20" ht="14.25" customHeight="1" x14ac:dyDescent="0.2">
      <c r="A37" s="53"/>
      <c r="B37" s="61"/>
      <c r="C37" s="62"/>
      <c r="D37" s="62"/>
      <c r="E37" s="62"/>
      <c r="F37" s="62"/>
      <c r="G37" s="61"/>
      <c r="H37" s="62"/>
      <c r="I37" s="62"/>
      <c r="J37" s="63"/>
      <c r="K37" s="126"/>
      <c r="L37" s="64"/>
      <c r="M37" s="32"/>
    </row>
    <row r="38" spans="1:20" ht="14.25" customHeight="1" thickBot="1" x14ac:dyDescent="0.25">
      <c r="A38" s="65" t="s">
        <v>7</v>
      </c>
      <c r="B38" s="163"/>
      <c r="C38" s="164"/>
      <c r="D38" s="164"/>
      <c r="E38" s="164"/>
      <c r="F38" s="164"/>
      <c r="G38" s="163"/>
      <c r="H38" s="164"/>
      <c r="I38" s="164"/>
      <c r="J38" s="164"/>
      <c r="K38" s="165" t="s">
        <v>158</v>
      </c>
      <c r="L38" s="66"/>
      <c r="M38" s="34"/>
    </row>
  </sheetData>
  <mergeCells count="3">
    <mergeCell ref="A1:D1"/>
    <mergeCell ref="A36:J36"/>
    <mergeCell ref="L36:M36"/>
  </mergeCells>
  <phoneticPr fontId="0" type="noConversion"/>
  <printOptions gridLines="1"/>
  <pageMargins left="0.59055118110236227" right="0.39370078740157483" top="0.98425196850393704" bottom="0.98425196850393704" header="0.51181102362204722" footer="0.51181102362204722"/>
  <pageSetup paperSize="9" orientation="portrait" horizontalDpi="4294967292" verticalDpi="4294967292" r:id="rId1"/>
  <headerFooter alignWithMargins="0">
    <oddHeader>&amp;L&amp;LFlextid&amp;C&amp;C&amp;A</oddHeader>
    <oddFooter>&amp;L&amp;D &amp;T&amp;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4vk xmlns="951d0ee7-b27a-486c-9769-5a4c526f94af" xsi:nil="true"/>
    <Dokument_x00e4_gare xmlns="951d0ee7-b27a-486c-9769-5a4c526f94af">Hr-avdelningen</Dokument_x00e4_gare>
    <Beslutsniv_x00e5_ xmlns="951d0ee7-b27a-486c-9769-5a4c526f94af" xsi:nil="true"/>
    <Visa_x0020_på_x0020_MW xmlns="33c1be06-b116-467c-a962-fa12f55a33e2">true</Visa_x0020_på_x0020_MW>
    <_x00c5_r xmlns="951d0ee7-b27a-486c-9769-5a4c526f94af" xsi:nil="true"/>
    <Dokumenttyp0 xmlns="951d0ee7-b27a-486c-9769-5a4c526f94af">Arbetsdokument; Arbetsdokument</Dokumenttyp0>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0BA2C507FB5F74984D281B664FC8243" ma:contentTypeVersion="21" ma:contentTypeDescription="Skapa ett nytt dokument." ma:contentTypeScope="" ma:versionID="3407d35c7cfb66baddd543bbac9d58bb">
  <xsd:schema xmlns:xsd="http://www.w3.org/2001/XMLSchema" xmlns:xs="http://www.w3.org/2001/XMLSchema" xmlns:p="http://schemas.microsoft.com/office/2006/metadata/properties" xmlns:ns2="951d0ee7-b27a-486c-9769-5a4c526f94af" xmlns:ns3="33c1be06-b116-467c-a962-fa12f55a33e2" targetNamespace="http://schemas.microsoft.com/office/2006/metadata/properties" ma:root="true" ma:fieldsID="2888d97ed89674a27a76936fc5b9b86d" ns2:_="" ns3:_="">
    <xsd:import namespace="951d0ee7-b27a-486c-9769-5a4c526f94af"/>
    <xsd:import namespace="33c1be06-b116-467c-a962-fa12f55a33e2"/>
    <xsd:element name="properties">
      <xsd:complexType>
        <xsd:sequence>
          <xsd:element name="documentManagement">
            <xsd:complexType>
              <xsd:all>
                <xsd:element ref="ns2:Dokumenttyp0"/>
                <xsd:element ref="ns2:Dokument_x00e4_gare"/>
                <xsd:element ref="ns2:Beslutsniv_x00e5_" minOccurs="0"/>
                <xsd:element ref="ns3:Visa_x0020_på_x0020_MW" minOccurs="0"/>
                <xsd:element ref="ns2:_x00c5_r" minOccurs="0"/>
                <xsd:element ref="ns2:h4vk"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1d0ee7-b27a-486c-9769-5a4c526f94af" elementFormDefault="qualified">
    <xsd:import namespace="http://schemas.microsoft.com/office/2006/documentManagement/types"/>
    <xsd:import namespace="http://schemas.microsoft.com/office/infopath/2007/PartnerControls"/>
    <xsd:element name="Dokumenttyp0" ma:index="2" ma:displayName="Dokumenttyp" ma:format="RadioButtons" ma:indexed="true" ma:internalName="Dokumenttyp0">
      <xsd:simpleType>
        <xsd:restriction base="dms:Choice">
          <xsd:enumeration value="Arbetsdokument; Arbetsdokument"/>
          <xsd:enumeration value="Beskrivning; Beskrivning"/>
          <xsd:enumeration value="Beskrivning; Checklista"/>
          <xsd:enumeration value="Beskrivning; Flödesschema"/>
          <xsd:enumeration value="Beskrivning; Manual"/>
          <xsd:enumeration value="Beskrivning; Modell"/>
          <xsd:enumeration value="Beskrivning; Process"/>
          <xsd:enumeration value="Blankett; Blankett"/>
          <xsd:enumeration value="Blankett; Fullmakt"/>
          <xsd:enumeration value="Blankett; Protokoll"/>
          <xsd:enumeration value="Information; Effektkarta"/>
          <xsd:enumeration value="Information; Gallringsprotokoll"/>
          <xsd:enumeration value="Information; Inbjudan"/>
          <xsd:enumeration value="Information; Information"/>
          <xsd:enumeration value="Information; Plan"/>
          <xsd:enumeration value="Information; Process"/>
          <xsd:enumeration value="Information; Rapport"/>
          <xsd:enumeration value="Information; Rekommendation"/>
          <xsd:enumeration value="Information; Remissvar"/>
          <xsd:enumeration value="Information; Ställningstagande"/>
          <xsd:enumeration value="Information; Tidsplan"/>
          <xsd:enumeration value="Information; Yttrande"/>
          <xsd:enumeration value="Mall; Mall"/>
          <xsd:enumeration value="Mötesdokument; Anteckning"/>
          <xsd:enumeration value="Mötesdokument; Dagordning"/>
          <xsd:enumeration value="Mötesdokument; Protokoll"/>
        </xsd:restriction>
      </xsd:simpleType>
    </xsd:element>
    <xsd:element name="Dokument_x00e4_gare" ma:index="3" ma:displayName="Dokumentägare (avd)" ma:format="RadioButtons" ma:indexed="true" ma:internalName="Dokument_x00e4_gare">
      <xsd:simpleType>
        <xsd:restriction base="dms:Choice">
          <xsd:enumeration value="Arbetsmiljökommitten"/>
          <xsd:enumeration value="Avdelningen för verksamhetsutveckling och myndighetsstöd"/>
          <xsd:enumeration value="Biblioteket"/>
          <xsd:enumeration value="Campus- och IT-avdelningen"/>
          <xsd:enumeration value="CBEES"/>
          <xsd:enumeration value="Centrum för praktisk kunskap"/>
          <xsd:enumeration value="Centrum för studier av politikens organisering"/>
          <xsd:enumeration value="Ekonomiavdelningen"/>
          <xsd:enumeration value="Enheten för ekonomisk verksamhetsplanering"/>
          <xsd:enumeration value="ENTER Forum"/>
          <xsd:enumeration value="Fakultetsnämnden"/>
          <xsd:enumeration value="Förvaltningsakademin"/>
          <xsd:enumeration value="Förvaltningschef"/>
          <xsd:enumeration value="Hr-avdelningen"/>
          <xsd:enumeration value="Högskolegemensamt"/>
          <xsd:enumeration value="Högskolestyrelsen"/>
          <xsd:enumeration value="Institutionen för historia och samtidsstudier"/>
          <xsd:enumeration value="Institutionen för kultur och lärande"/>
          <xsd:enumeration value="Institutionen för natur, miljö och teknik"/>
          <xsd:enumeration value="Institutionen för polisiärt arbete"/>
          <xsd:enumeration value="Institutionen för samhällsvetenskaper"/>
          <xsd:enumeration value="Kommunikationsavdelningen"/>
          <xsd:enumeration value="Ledningen"/>
          <xsd:enumeration value="Lärarutbildningen"/>
          <xsd:enumeration value="Maris"/>
          <xsd:enumeration value="ReInvent"/>
          <xsd:enumeration value="Samtidshistoriska institutet"/>
          <xsd:enumeration value="SCOHOST"/>
          <xsd:enumeration value="Studentavdelningen"/>
        </xsd:restriction>
      </xsd:simpleType>
    </xsd:element>
    <xsd:element name="Beslutsniv_x00e5_" ma:index="4" nillable="true" ma:displayName="Beslutsnivå" ma:format="RadioButtons" ma:indexed="true" ma:internalName="Beslutsniv_x00e5_">
      <xsd:simpleType>
        <xsd:restriction base="dms:Choice">
          <xsd:enumeration value="Administrativ chef"/>
          <xsd:enumeration value="Akademisk ledare"/>
          <xsd:enumeration value="Avdelningschef"/>
          <xsd:enumeration value="Fakultetsnämnden"/>
          <xsd:enumeration value="Forsknings- och forskarutbildningsutskottet"/>
          <xsd:enumeration value="Förvaltningschef"/>
          <xsd:enumeration value="Grundutbildningsutskottet"/>
          <xsd:enumeration value="Högskolestyrelsen"/>
          <xsd:enumeration value="Institutionsnämnd"/>
          <xsd:enumeration value="Ledning"/>
          <xsd:enumeration value="Prefekt"/>
          <xsd:enumeration value="Rektor"/>
          <xsd:enumeration value="RK HUM"/>
          <xsd:enumeration value="RK SAM"/>
        </xsd:restriction>
      </xsd:simpleType>
    </xsd:element>
    <xsd:element name="_x00c5_r" ma:index="6" nillable="true" ma:displayName="År" ma:format="RadioButtons" ma:indexed="true" ma:internalName="_x00c5_r">
      <xsd:simpleType>
        <xsd:restriction base="dms:Choice">
          <xsd:enumeration value="2024"/>
          <xsd:enumeration value="2023"/>
          <xsd:enumeration value="2022"/>
          <xsd:enumeration value="2021"/>
          <xsd:enumeration value="2020"/>
          <xsd:enumeration value="2019"/>
        </xsd:restriction>
      </xsd:simpleType>
    </xsd:element>
    <xsd:element name="h4vk" ma:index="7" nillable="true" ma:displayName="Text" ma:internalName="h4vk">
      <xsd:simpleType>
        <xsd:restriction base="dms:Text"/>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description="" ma:hidden="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c1be06-b116-467c-a962-fa12f55a33e2" elementFormDefault="qualified">
    <xsd:import namespace="http://schemas.microsoft.com/office/2006/documentManagement/types"/>
    <xsd:import namespace="http://schemas.microsoft.com/office/infopath/2007/PartnerControls"/>
    <xsd:element name="Visa_x0020_på_x0020_MW" ma:index="5" nillable="true" ma:displayName="Visa på MW" ma:default="1" ma:indexed="true" ma:internalName="Visa_x0020_p_x00e5__x0020_MW">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5A1BE3-1206-47E2-91D2-71C72F34C759}">
  <ds:schemaRefs>
    <ds:schemaRef ds:uri="http://schemas.microsoft.com/office/2006/metadata/properties"/>
    <ds:schemaRef ds:uri="http://schemas.microsoft.com/office/infopath/2007/PartnerControls"/>
    <ds:schemaRef ds:uri="951d0ee7-b27a-486c-9769-5a4c526f94af"/>
    <ds:schemaRef ds:uri="33c1be06-b116-467c-a962-fa12f55a33e2"/>
  </ds:schemaRefs>
</ds:datastoreItem>
</file>

<file path=customXml/itemProps2.xml><?xml version="1.0" encoding="utf-8"?>
<ds:datastoreItem xmlns:ds="http://schemas.openxmlformats.org/officeDocument/2006/customXml" ds:itemID="{B036B319-7410-49C4-8C52-38B0AF5AFB86}"/>
</file>

<file path=customXml/itemProps3.xml><?xml version="1.0" encoding="utf-8"?>
<ds:datastoreItem xmlns:ds="http://schemas.openxmlformats.org/officeDocument/2006/customXml" ds:itemID="{C929C49D-82A3-4AF2-AD8A-9030E28FFA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14</vt:i4>
      </vt:variant>
    </vt:vector>
  </HeadingPairs>
  <TitlesOfParts>
    <vt:vector size="14" baseType="lpstr">
      <vt:lpstr>Sammanställning</vt:lpstr>
      <vt:lpstr>Jan</vt:lpstr>
      <vt:lpstr>Feb</vt:lpstr>
      <vt:lpstr>Mar</vt:lpstr>
      <vt:lpstr>Apr</vt:lpstr>
      <vt:lpstr>Maj</vt:lpstr>
      <vt:lpstr>Juni</vt:lpstr>
      <vt:lpstr>Juli</vt:lpstr>
      <vt:lpstr>Aug</vt:lpstr>
      <vt:lpstr>Sept</vt:lpstr>
      <vt:lpstr>Okt</vt:lpstr>
      <vt:lpstr>Nov</vt:lpstr>
      <vt:lpstr>Dec</vt:lpstr>
      <vt:lpstr>Info om flextid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Flexmall 2024</dc:title>
  <dc:creator>Personalavdelningen</dc:creator>
  <cp:keywords>Information</cp:keywords>
  <cp:lastModifiedBy>Carina Jansson</cp:lastModifiedBy>
  <cp:lastPrinted>2022-10-21T09:30:42Z</cp:lastPrinted>
  <dcterms:created xsi:type="dcterms:W3CDTF">2000-01-05T15:39:46Z</dcterms:created>
  <dcterms:modified xsi:type="dcterms:W3CDTF">2023-12-14T09:29:53Z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0x01010070BA2C507FB5F74984D281B664FC8243</vt:lpwstr>
  </property>
  <property fmtid="{D5CDD505-2E9C-101B-9397-08002B2CF9AE}" pid="3" name="Dokumenttyp">
    <vt:lpwstr>Arbetsdokument</vt:lpwstr>
  </property>
  <property fmtid="{D5CDD505-2E9C-101B-9397-08002B2CF9AE}" pid="4" name="VisaPaSH">
    <vt:bool>true</vt:bool>
  </property>
  <property fmtid="{D5CDD505-2E9C-101B-9397-08002B2CF9AE}" pid="5" name="Innehållsansvarig">
    <vt:lpwstr>105;#Lön</vt:lpwstr>
  </property>
</Properties>
</file>