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shekgt05\OneDrive - Södertörn university\Projekt\Betygsskala engelska kurser\Slutbetygskalkylator\"/>
    </mc:Choice>
  </mc:AlternateContent>
  <xr:revisionPtr revIDLastSave="9" documentId="11_59DAAFE2C966C83DF758169FDDA209AF4C2AC692" xr6:coauthVersionLast="36" xr6:coauthVersionMax="36" xr10:uidLastSave="{2CD3D5BA-FD05-447B-8C58-C0684757FB1D}"/>
  <bookViews>
    <workbookView xWindow="0" yWindow="0" windowWidth="15885" windowHeight="11175" xr2:uid="{00000000-000D-0000-FFFF-FFFF00000000}"/>
  </bookViews>
  <sheets>
    <sheet name="Slutbetygskalkylator" sheetId="1" r:id="rId1"/>
    <sheet name="Formler" sheetId="3" state="hidden" r:id="rId2"/>
  </sheets>
  <definedNames>
    <definedName name="Betyg">Formler!$A$28:$A$33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 i="3" l="1"/>
  <c r="E4" i="3"/>
  <c r="E5" i="3"/>
  <c r="E6" i="3"/>
  <c r="E7" i="3"/>
  <c r="E8" i="3"/>
  <c r="E9" i="3"/>
  <c r="E10" i="3"/>
  <c r="E11" i="3"/>
  <c r="E12" i="3"/>
  <c r="E13" i="3"/>
  <c r="E14" i="3"/>
  <c r="E15" i="3"/>
  <c r="E16" i="3"/>
  <c r="E17" i="3"/>
  <c r="E18" i="3"/>
  <c r="E19" i="3"/>
  <c r="E20" i="3"/>
  <c r="E21" i="3"/>
  <c r="E22" i="3"/>
  <c r="E23" i="3"/>
  <c r="E2" i="3"/>
  <c r="A3" i="3"/>
  <c r="A4" i="3"/>
  <c r="A5" i="3"/>
  <c r="A6" i="3"/>
  <c r="A7" i="3"/>
  <c r="A8" i="3"/>
  <c r="A9" i="3"/>
  <c r="A10" i="3"/>
  <c r="A11" i="3"/>
  <c r="A12" i="3"/>
  <c r="A13" i="3"/>
  <c r="A14" i="3"/>
  <c r="A15" i="3"/>
  <c r="A16" i="3"/>
  <c r="A17" i="3"/>
  <c r="A18" i="3"/>
  <c r="A19" i="3"/>
  <c r="A20" i="3"/>
  <c r="A21" i="3"/>
  <c r="A22" i="3"/>
  <c r="A23" i="3"/>
  <c r="A2" i="3"/>
  <c r="E24" i="3" l="1"/>
  <c r="B23" i="3"/>
  <c r="D23" i="3"/>
  <c r="B22" i="3"/>
  <c r="D22" i="3"/>
  <c r="B21" i="3"/>
  <c r="D21" i="3"/>
  <c r="B20" i="3"/>
  <c r="D20" i="3"/>
  <c r="B19" i="3"/>
  <c r="D19" i="3"/>
  <c r="B18" i="3"/>
  <c r="D18" i="3"/>
  <c r="B17" i="3"/>
  <c r="D17" i="3"/>
  <c r="B16" i="3"/>
  <c r="D16" i="3"/>
  <c r="B15" i="3"/>
  <c r="D15" i="3"/>
  <c r="B14" i="3"/>
  <c r="D14" i="3"/>
  <c r="B13" i="3"/>
  <c r="D13" i="3"/>
  <c r="B12" i="3"/>
  <c r="D12" i="3"/>
  <c r="B11" i="3"/>
  <c r="D11" i="3"/>
  <c r="B10" i="3"/>
  <c r="D10" i="3"/>
  <c r="B9" i="3"/>
  <c r="D9" i="3"/>
  <c r="B8" i="3"/>
  <c r="D8" i="3" s="1"/>
  <c r="B7" i="3"/>
  <c r="D7" i="3" s="1"/>
  <c r="B6" i="3"/>
  <c r="B5" i="3"/>
  <c r="D5" i="3" s="1"/>
  <c r="B4" i="3"/>
  <c r="B3" i="3"/>
  <c r="D3" i="3" s="1"/>
  <c r="B2" i="3"/>
  <c r="D4" i="3" l="1"/>
  <c r="A24" i="3"/>
  <c r="B24" i="3"/>
  <c r="D6" i="3"/>
  <c r="D2" i="3"/>
  <c r="D29" i="1"/>
  <c r="D24" i="3" l="1"/>
  <c r="H2" i="1" s="1"/>
  <c r="H1" i="1" s="1"/>
</calcChain>
</file>

<file path=xl/sharedStrings.xml><?xml version="1.0" encoding="utf-8"?>
<sst xmlns="http://schemas.openxmlformats.org/spreadsheetml/2006/main" count="50" uniqueCount="34">
  <si>
    <t>Betygsalternativ</t>
  </si>
  <si>
    <t>HP</t>
  </si>
  <si>
    <t>AF</t>
  </si>
  <si>
    <t>UG</t>
  </si>
  <si>
    <t>Betyg</t>
  </si>
  <si>
    <t>Viktning</t>
  </si>
  <si>
    <t>A</t>
  </si>
  <si>
    <t>B</t>
  </si>
  <si>
    <t>C</t>
  </si>
  <si>
    <t>D</t>
  </si>
  <si>
    <t>E</t>
  </si>
  <si>
    <t>G</t>
  </si>
  <si>
    <t>F</t>
  </si>
  <si>
    <t>Kurskod</t>
  </si>
  <si>
    <t>Kurstitel</t>
  </si>
  <si>
    <t>Momenttitel</t>
  </si>
  <si>
    <t>Slutbetyg:</t>
  </si>
  <si>
    <t>Viktad betygssumma</t>
  </si>
  <si>
    <t>Moment</t>
  </si>
  <si>
    <t>Betygssnitt:</t>
  </si>
  <si>
    <t xml:space="preserve">Sifferbetyg </t>
  </si>
  <si>
    <t>Betygsintervall</t>
  </si>
  <si>
    <t>Kontroll fullgången kurs</t>
  </si>
  <si>
    <t>Slutbetygskalkylator AF betyg</t>
  </si>
  <si>
    <t>U</t>
  </si>
  <si>
    <t>Kontrollerar att inget moment är underkänt eller saknar betyg</t>
  </si>
  <si>
    <t>Viktad HP</t>
  </si>
  <si>
    <t>Betyg AF</t>
  </si>
  <si>
    <t>BETYG UG</t>
  </si>
  <si>
    <t>Betygsskala</t>
  </si>
  <si>
    <t>Startar vid</t>
  </si>
  <si>
    <t>Version: 1.0</t>
  </si>
  <si>
    <t>Om kalkylatorn</t>
  </si>
  <si>
    <r>
      <rPr>
        <sz val="11"/>
        <color theme="1"/>
        <rFont val="Calibri"/>
        <family val="2"/>
        <scheme val="minor"/>
      </rPr>
      <t>Kalkylatorn kan användas som hjälpmedel för att räkna ut slutbetyg för studenter på kurser med betygsskalan AF (A/B/C/D/E/F) och som har mer än ett examinationsmoment.  Börja med att ange för kursen ingående momenttitlar, högskolepoäng och tillämpad betygsskala för respektive moment. Betygskolumnen blåmarkeras om betygsskala eller högskolepoäng saknas (nuvarande ingående värden är exempelvärden).</t>
    </r>
    <r>
      <rPr>
        <b/>
        <sz val="11"/>
        <color theme="1"/>
        <rFont val="Calibri"/>
        <family val="2"/>
        <scheme val="minor"/>
      </rPr>
      <t xml:space="preserve">
Hur går uträkningen till?
</t>
    </r>
    <r>
      <rPr>
        <sz val="11"/>
        <color theme="1"/>
        <rFont val="Calibri"/>
        <family val="2"/>
        <scheme val="minor"/>
      </rPr>
      <t xml:space="preserve">För varje utbildningsmoment med betygsalternativet AF ges respektive betyg ett siffervärde i fallande skala där A ger 5 poäng och F ger 0 poäng. Poängen multipliceras med det antal högskolepoäng som momentet avser. Momentpoängen räknas samman till ett totalt betygsvärde för studenten som därefter divideras med kursens sammanlagda högskolepoäng för moment som har betygsalternativ AF. Här räknas alltså inte moment med betygsalternativ UG (dock krävs godkänt betyg på dessa moment för att slutbetyget ska visas). Kvoten utgör studentens betygssnitt och avrundas till närmsta heltal. </t>
    </r>
    <r>
      <rPr>
        <b/>
        <sz val="11"/>
        <color theme="1"/>
        <rFont val="Calibri"/>
        <family val="2"/>
        <scheme val="minor"/>
      </rPr>
      <t xml:space="preserve">
Viktning
</t>
    </r>
    <r>
      <rPr>
        <sz val="11"/>
        <color theme="1"/>
        <rFont val="Calibri"/>
        <family val="2"/>
        <scheme val="minor"/>
      </rPr>
      <t xml:space="preserve">Om examinator bedömer att ett utbildningsmoment ska väga tyngre mot slutbetyget än andra utbildningsmoment används denna kolumn för att vikta momentet. Högskolepoängen för momentet multipliceras då med 1,5  och utgör därmed en större del av kursens totala omfång. Viktningen bör användas återhållsamt måste framgå av betygskriterierna som ska finnas tillgängliga för studenterna innan kursens start. </t>
    </r>
    <r>
      <rPr>
        <b/>
        <sz val="11"/>
        <color theme="1"/>
        <rFont val="Calibri"/>
        <family val="2"/>
        <scheme val="minor"/>
      </rPr>
      <t xml:space="preserve">
Observera att slutbetygskalkylatorn är en administrativ produkt och ej beslutad som officiellt hjälpmedel. Kalkylatorn bygger i stort på tillämpade regler för slutbetyg vid Stockholms universitet.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</si>
</sst>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x14ac:knownFonts="1">
    <font>
      <sz val="11"/>
      <color theme="1"/>
      <name val="Calibri"/>
      <family val="2"/>
      <scheme val="minor"/>
    </font>
    <font>
      <sz val="11"/>
      <color theme="0"/>
      <name val="Calibri"/>
      <family val="2"/>
      <scheme val="minor"/>
    </font>
    <font>
      <sz val="14"/>
      <color theme="1"/>
      <name val="Calibri"/>
      <family val="2"/>
      <scheme val="minor"/>
    </font>
    <font>
      <sz val="22"/>
      <color theme="1"/>
      <name val="Calibri"/>
      <family val="2"/>
      <scheme val="minor"/>
    </font>
    <font>
      <sz val="22"/>
      <color theme="0"/>
      <name val="Calibri"/>
      <family val="2"/>
      <scheme val="minor"/>
    </font>
    <font>
      <sz val="14"/>
      <color theme="0"/>
      <name val="Calibri"/>
      <family val="2"/>
      <scheme val="minor"/>
    </font>
    <font>
      <b/>
      <sz val="11"/>
      <color theme="0"/>
      <name val="Calibri"/>
      <family val="2"/>
      <scheme val="minor"/>
    </font>
    <font>
      <b/>
      <sz val="11"/>
      <color theme="1"/>
      <name val="Calibri"/>
      <family val="2"/>
      <scheme val="minor"/>
    </font>
  </fonts>
  <fills count="6">
    <fill>
      <patternFill patternType="none"/>
    </fill>
    <fill>
      <patternFill patternType="gray125"/>
    </fill>
    <fill>
      <patternFill patternType="solid">
        <fgColor rgb="FF00B0F0"/>
        <bgColor indexed="64"/>
      </patternFill>
    </fill>
    <fill>
      <patternFill patternType="solid">
        <fgColor rgb="FF0070C0"/>
        <bgColor indexed="64"/>
      </patternFill>
    </fill>
    <fill>
      <patternFill patternType="solid">
        <fgColor theme="4"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3" fillId="2" borderId="0" xfId="0" applyFont="1" applyFill="1"/>
    <xf numFmtId="0" fontId="0" fillId="2" borderId="0" xfId="0" applyFill="1"/>
    <xf numFmtId="0" fontId="4" fillId="2" borderId="0" xfId="0" applyFont="1" applyFill="1"/>
    <xf numFmtId="0" fontId="0" fillId="5" borderId="0" xfId="0" applyFill="1"/>
    <xf numFmtId="0" fontId="2" fillId="5" borderId="0" xfId="0" applyFont="1" applyFill="1"/>
    <xf numFmtId="0" fontId="0" fillId="5" borderId="0" xfId="0" applyFill="1" applyAlignment="1">
      <alignment horizontal="center"/>
    </xf>
    <xf numFmtId="0" fontId="4" fillId="2" borderId="0" xfId="0" applyFont="1" applyFill="1" applyBorder="1" applyAlignment="1">
      <alignment horizontal="left"/>
    </xf>
    <xf numFmtId="0" fontId="0" fillId="5" borderId="1" xfId="0" applyFill="1" applyBorder="1" applyProtection="1">
      <protection locked="0"/>
    </xf>
    <xf numFmtId="0" fontId="7" fillId="0" borderId="0" xfId="0" applyFont="1" applyFill="1" applyAlignment="1">
      <alignment horizontal="center"/>
    </xf>
    <xf numFmtId="0" fontId="0" fillId="0" borderId="0" xfId="0" applyFill="1" applyProtection="1">
      <protection locked="0"/>
    </xf>
    <xf numFmtId="0" fontId="0" fillId="0" borderId="1" xfId="0" applyFill="1" applyBorder="1" applyAlignment="1" applyProtection="1">
      <alignment horizontal="center"/>
      <protection locked="0"/>
    </xf>
    <xf numFmtId="0" fontId="0" fillId="0" borderId="0" xfId="0" applyFill="1" applyAlignment="1" applyProtection="1">
      <alignment horizontal="center"/>
      <protection locked="0"/>
    </xf>
    <xf numFmtId="49" fontId="0" fillId="0" borderId="0" xfId="0" applyNumberFormat="1" applyFill="1" applyAlignment="1" applyProtection="1">
      <alignment horizontal="center"/>
      <protection locked="0"/>
    </xf>
    <xf numFmtId="0" fontId="0" fillId="0" borderId="5" xfId="0" applyFill="1" applyBorder="1" applyAlignment="1" applyProtection="1">
      <alignment horizontal="center"/>
      <protection locked="0"/>
    </xf>
    <xf numFmtId="0" fontId="7" fillId="0" borderId="2" xfId="0" applyFont="1" applyFill="1" applyBorder="1" applyAlignment="1">
      <alignment horizontal="center"/>
    </xf>
    <xf numFmtId="0" fontId="0" fillId="0" borderId="2" xfId="0" applyFill="1" applyBorder="1" applyProtection="1">
      <protection locked="0"/>
    </xf>
    <xf numFmtId="0" fontId="0" fillId="0" borderId="3" xfId="0" applyFill="1" applyBorder="1" applyAlignment="1" applyProtection="1">
      <alignment horizontal="center"/>
      <protection locked="0"/>
    </xf>
    <xf numFmtId="0" fontId="0" fillId="0" borderId="2" xfId="0" applyFill="1" applyBorder="1" applyAlignment="1" applyProtection="1">
      <alignment horizontal="center"/>
      <protection locked="0"/>
    </xf>
    <xf numFmtId="49" fontId="0" fillId="0" borderId="2" xfId="0" applyNumberFormat="1"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2" borderId="0" xfId="0" applyFill="1" applyAlignment="1"/>
    <xf numFmtId="0" fontId="1" fillId="3" borderId="0" xfId="0" applyFont="1" applyFill="1" applyAlignment="1" applyProtection="1">
      <alignment horizontal="center"/>
      <protection hidden="1"/>
    </xf>
    <xf numFmtId="0" fontId="1" fillId="4" borderId="0" xfId="0" applyFont="1" applyFill="1" applyBorder="1" applyAlignment="1" applyProtection="1">
      <alignment horizontal="center"/>
      <protection hidden="1"/>
    </xf>
    <xf numFmtId="0" fontId="0" fillId="2" borderId="0" xfId="0" applyFill="1" applyAlignment="1" applyProtection="1">
      <alignment horizontal="center"/>
      <protection hidden="1"/>
    </xf>
    <xf numFmtId="0" fontId="0" fillId="2" borderId="0" xfId="0" applyFill="1" applyProtection="1">
      <protection hidden="1"/>
    </xf>
    <xf numFmtId="0" fontId="0" fillId="2" borderId="2"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0" fillId="5" borderId="0" xfId="0" applyFill="1" applyAlignment="1">
      <alignment vertical="top"/>
    </xf>
    <xf numFmtId="0" fontId="0" fillId="5" borderId="0" xfId="0" applyFill="1" applyAlignment="1"/>
    <xf numFmtId="0" fontId="7" fillId="5" borderId="0" xfId="0" applyFont="1" applyFill="1" applyAlignment="1">
      <alignment wrapText="1"/>
    </xf>
    <xf numFmtId="0" fontId="7" fillId="0" borderId="0" xfId="0" applyFont="1" applyFill="1" applyBorder="1" applyAlignment="1">
      <alignment horizontal="center"/>
    </xf>
    <xf numFmtId="0" fontId="0" fillId="0" borderId="0" xfId="0" applyFill="1" applyBorder="1" applyProtection="1">
      <protection locked="0"/>
    </xf>
    <xf numFmtId="0" fontId="0" fillId="0" borderId="7" xfId="0" applyFill="1" applyBorder="1" applyAlignment="1" applyProtection="1">
      <alignment horizontal="center"/>
      <protection locked="0"/>
    </xf>
    <xf numFmtId="0" fontId="0" fillId="0" borderId="0" xfId="0" applyFill="1" applyBorder="1" applyAlignment="1" applyProtection="1">
      <alignment horizontal="center"/>
      <protection locked="0"/>
    </xf>
    <xf numFmtId="49" fontId="0" fillId="0" borderId="0" xfId="0" applyNumberFormat="1" applyFill="1" applyBorder="1" applyAlignment="1" applyProtection="1">
      <alignment horizontal="center"/>
      <protection locked="0"/>
    </xf>
    <xf numFmtId="0" fontId="6" fillId="2" borderId="8" xfId="0" applyFont="1" applyFill="1" applyBorder="1" applyAlignment="1">
      <alignment horizontal="center"/>
    </xf>
    <xf numFmtId="0" fontId="6" fillId="2" borderId="8" xfId="0" applyFont="1" applyFill="1" applyBorder="1"/>
    <xf numFmtId="0" fontId="7" fillId="2" borderId="8" xfId="0" applyFont="1" applyFill="1" applyBorder="1"/>
    <xf numFmtId="0" fontId="0" fillId="2" borderId="8" xfId="0" applyFill="1" applyBorder="1"/>
    <xf numFmtId="0" fontId="6" fillId="2" borderId="8" xfId="0" applyFont="1" applyFill="1" applyBorder="1" applyAlignment="1">
      <alignment horizontal="left" wrapText="1"/>
    </xf>
    <xf numFmtId="0" fontId="1" fillId="2" borderId="8" xfId="0" applyFont="1" applyFill="1" applyBorder="1"/>
    <xf numFmtId="0" fontId="3" fillId="2" borderId="8" xfId="0" applyFont="1" applyFill="1" applyBorder="1"/>
    <xf numFmtId="0" fontId="5" fillId="2" borderId="8" xfId="0" applyFont="1" applyFill="1" applyBorder="1" applyAlignment="1">
      <alignment horizontal="left"/>
    </xf>
    <xf numFmtId="0" fontId="0" fillId="2" borderId="8" xfId="0" applyFill="1" applyBorder="1" applyAlignment="1"/>
    <xf numFmtId="164" fontId="5" fillId="2" borderId="8" xfId="0" applyNumberFormat="1" applyFont="1" applyFill="1" applyBorder="1" applyAlignment="1">
      <alignment horizontal="left"/>
    </xf>
    <xf numFmtId="0" fontId="6" fillId="2" borderId="0" xfId="0" applyFont="1" applyFill="1" applyAlignment="1" applyProtection="1">
      <alignment horizontal="center"/>
      <protection hidden="1"/>
    </xf>
    <xf numFmtId="0" fontId="1" fillId="2" borderId="0" xfId="0" applyFont="1" applyFill="1" applyProtection="1">
      <protection hidden="1"/>
    </xf>
    <xf numFmtId="0" fontId="1" fillId="2" borderId="6" xfId="0" applyFont="1" applyFill="1" applyBorder="1" applyAlignment="1" applyProtection="1">
      <alignment horizontal="center"/>
      <protection hidden="1"/>
    </xf>
    <xf numFmtId="0" fontId="0" fillId="5" borderId="1" xfId="0" applyFill="1" applyBorder="1" applyAlignment="1" applyProtection="1">
      <alignment horizontal="center"/>
      <protection hidden="1"/>
    </xf>
    <xf numFmtId="0" fontId="0" fillId="0" borderId="1" xfId="0" applyBorder="1" applyProtection="1">
      <protection hidden="1"/>
    </xf>
    <xf numFmtId="0" fontId="1" fillId="2" borderId="7" xfId="0" applyFont="1" applyFill="1" applyBorder="1" applyAlignment="1" applyProtection="1">
      <alignment horizontal="center"/>
      <protection hidden="1"/>
    </xf>
    <xf numFmtId="0" fontId="7" fillId="5" borderId="0" xfId="0" applyFont="1" applyFill="1"/>
    <xf numFmtId="0" fontId="0" fillId="5" borderId="9" xfId="0" applyFill="1" applyBorder="1" applyAlignment="1" applyProtection="1">
      <protection locked="0"/>
    </xf>
    <xf numFmtId="0" fontId="0" fillId="0" borderId="8" xfId="0" applyBorder="1" applyAlignment="1"/>
    <xf numFmtId="0" fontId="0" fillId="0" borderId="10" xfId="0" applyBorder="1" applyAlignment="1"/>
    <xf numFmtId="0" fontId="7" fillId="5" borderId="0" xfId="0" applyFont="1" applyFill="1" applyAlignment="1">
      <alignment vertical="top" wrapText="1"/>
    </xf>
    <xf numFmtId="0" fontId="0" fillId="0" borderId="0" xfId="0" applyAlignment="1"/>
  </cellXfs>
  <cellStyles count="1">
    <cellStyle name="Normal" xfId="0" builtinId="0"/>
  </cellStyles>
  <dxfs count="8">
    <dxf>
      <protection locked="1" hidden="1"/>
    </dxf>
    <dxf>
      <protection locked="1" hidden="1"/>
    </dxf>
    <dxf>
      <protection locked="1" hidden="1"/>
    </dxf>
    <dxf>
      <protection locked="1" hidden="1"/>
    </dxf>
    <dxf>
      <protection locked="1" hidden="1"/>
    </dxf>
    <dxf>
      <fill>
        <patternFill>
          <bgColor rgb="FF00B0F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7:C33" totalsRowShown="0" headerRowDxfId="4" dataDxfId="3">
  <autoFilter ref="A27:C33" xr:uid="{00000000-0009-0000-0100-000002000000}"/>
  <tableColumns count="3">
    <tableColumn id="1" xr3:uid="{00000000-0010-0000-0000-000001000000}" name="Betyg AF" dataDxfId="2"/>
    <tableColumn id="2" xr3:uid="{00000000-0010-0000-0000-000002000000}" name="Betygsalternativ" dataDxfId="1"/>
    <tableColumn id="3" xr3:uid="{00000000-0010-0000-0000-000003000000}" name="BETYG UG"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7"/>
  <sheetViews>
    <sheetView tabSelected="1" workbookViewId="0">
      <selection activeCell="C11" sqref="C11"/>
    </sheetView>
  </sheetViews>
  <sheetFormatPr defaultRowHeight="15" x14ac:dyDescent="0.25"/>
  <cols>
    <col min="1" max="1" width="11" style="4" customWidth="1"/>
    <col min="2" max="2" width="37.28515625" style="4" customWidth="1"/>
    <col min="3" max="4" width="9.140625" style="4"/>
    <col min="5" max="5" width="12.7109375" style="4" customWidth="1"/>
    <col min="6" max="6" width="9.7109375" style="4" customWidth="1"/>
    <col min="7" max="7" width="2.42578125" style="4" customWidth="1"/>
    <col min="8" max="8" width="10.42578125" style="4" customWidth="1"/>
    <col min="9" max="9" width="68.5703125" style="4" customWidth="1"/>
    <col min="10" max="11" width="9.140625" style="4"/>
    <col min="12" max="12" width="14.140625" style="4" customWidth="1"/>
    <col min="13" max="13" width="13.7109375" style="4" customWidth="1"/>
    <col min="14" max="16384" width="9.140625" style="4"/>
  </cols>
  <sheetData>
    <row r="1" spans="1:18" s="2" customFormat="1" ht="28.5" x14ac:dyDescent="0.45">
      <c r="A1" s="3" t="s">
        <v>23</v>
      </c>
      <c r="B1" s="1"/>
      <c r="E1" s="3" t="s">
        <v>16</v>
      </c>
      <c r="G1" s="21"/>
      <c r="H1" s="7" t="str">
        <f>IF(Formler!E24=0,IF(H2&gt;=Formler!G2,Formler!F2,IF(H2&gt;=Formler!G3,Formler!F3,IF(H2&gt;=Formler!G4,Formler!F4,IF(H2&gt;=Formler!G5,Formler!F5,IF(H2&gt;=Formler!G6,Formler!F6))))),"")</f>
        <v>B</v>
      </c>
    </row>
    <row r="2" spans="1:18" s="40" customFormat="1" ht="18" customHeight="1" x14ac:dyDescent="0.45">
      <c r="B2" s="43"/>
      <c r="E2" s="44" t="s">
        <v>19</v>
      </c>
      <c r="G2" s="45"/>
      <c r="H2" s="46">
        <f>IF(Formler!E24=0,SUM(Formler!D24/Formler!B24),"Kursen är ej avslutad")</f>
        <v>3.9230769230769229</v>
      </c>
    </row>
    <row r="3" spans="1:18" ht="18.75" x14ac:dyDescent="0.3">
      <c r="A3" s="5" t="s">
        <v>14</v>
      </c>
      <c r="B3" s="54"/>
      <c r="C3" s="55"/>
      <c r="D3" s="55"/>
      <c r="E3" s="55"/>
      <c r="F3" s="56"/>
    </row>
    <row r="4" spans="1:18" ht="18.75" x14ac:dyDescent="0.3">
      <c r="A4" s="5" t="s">
        <v>13</v>
      </c>
      <c r="B4" s="8"/>
    </row>
    <row r="6" spans="1:18" s="40" customFormat="1" x14ac:dyDescent="0.25">
      <c r="A6" s="37" t="s">
        <v>18</v>
      </c>
      <c r="B6" s="38" t="s">
        <v>15</v>
      </c>
      <c r="C6" s="37" t="s">
        <v>4</v>
      </c>
      <c r="D6" s="37" t="s">
        <v>1</v>
      </c>
      <c r="E6" s="37" t="s">
        <v>29</v>
      </c>
      <c r="F6" s="37" t="s">
        <v>5</v>
      </c>
      <c r="G6" s="39"/>
      <c r="I6" s="41" t="s">
        <v>32</v>
      </c>
      <c r="J6" s="42"/>
      <c r="K6" s="42"/>
    </row>
    <row r="7" spans="1:18" x14ac:dyDescent="0.25">
      <c r="A7" s="32">
        <v>1001</v>
      </c>
      <c r="B7" s="33"/>
      <c r="C7" s="34" t="s">
        <v>6</v>
      </c>
      <c r="D7" s="35">
        <v>6</v>
      </c>
      <c r="E7" s="36" t="s">
        <v>2</v>
      </c>
      <c r="F7" s="14">
        <v>1</v>
      </c>
      <c r="I7" s="57" t="s">
        <v>33</v>
      </c>
      <c r="J7" s="29"/>
      <c r="K7" s="29"/>
      <c r="L7" s="29"/>
      <c r="M7" s="29"/>
      <c r="N7" s="29"/>
      <c r="O7" s="29"/>
      <c r="P7" s="29"/>
      <c r="Q7" s="29"/>
      <c r="R7" s="29"/>
    </row>
    <row r="8" spans="1:18" x14ac:dyDescent="0.25">
      <c r="A8" s="9">
        <v>1002</v>
      </c>
      <c r="B8" s="10"/>
      <c r="C8" s="11" t="s">
        <v>11</v>
      </c>
      <c r="D8" s="12">
        <v>1.5</v>
      </c>
      <c r="E8" s="13" t="s">
        <v>3</v>
      </c>
      <c r="F8" s="14">
        <v>1</v>
      </c>
      <c r="I8" s="58"/>
      <c r="J8" s="29"/>
      <c r="K8" s="29"/>
      <c r="L8" s="29"/>
      <c r="M8" s="29"/>
      <c r="N8" s="29"/>
      <c r="O8" s="29"/>
      <c r="P8" s="29"/>
      <c r="Q8" s="29"/>
      <c r="R8" s="29"/>
    </row>
    <row r="9" spans="1:18" x14ac:dyDescent="0.25">
      <c r="A9" s="9">
        <v>1003</v>
      </c>
      <c r="B9" s="10"/>
      <c r="C9" s="11" t="s">
        <v>8</v>
      </c>
      <c r="D9" s="12">
        <v>7.5</v>
      </c>
      <c r="E9" s="13" t="s">
        <v>2</v>
      </c>
      <c r="F9" s="14">
        <v>1</v>
      </c>
      <c r="I9" s="58"/>
      <c r="J9" s="29"/>
      <c r="K9" s="29"/>
      <c r="L9" s="29"/>
      <c r="M9" s="29"/>
      <c r="N9" s="29"/>
      <c r="O9" s="29"/>
      <c r="P9" s="29"/>
      <c r="Q9" s="29"/>
      <c r="R9" s="29"/>
    </row>
    <row r="10" spans="1:18" x14ac:dyDescent="0.25">
      <c r="A10" s="9">
        <v>1004</v>
      </c>
      <c r="B10" s="10"/>
      <c r="C10" s="11" t="s">
        <v>7</v>
      </c>
      <c r="D10" s="12">
        <v>6</v>
      </c>
      <c r="E10" s="13" t="s">
        <v>2</v>
      </c>
      <c r="F10" s="14">
        <v>1</v>
      </c>
      <c r="H10" s="53"/>
      <c r="I10" s="58"/>
      <c r="J10" s="29"/>
      <c r="K10" s="29"/>
      <c r="L10" s="29"/>
      <c r="M10" s="29"/>
      <c r="N10" s="29"/>
      <c r="O10" s="29"/>
      <c r="P10" s="29"/>
      <c r="Q10" s="29"/>
      <c r="R10" s="29"/>
    </row>
    <row r="11" spans="1:18" x14ac:dyDescent="0.25">
      <c r="A11" s="9">
        <v>1005</v>
      </c>
      <c r="B11" s="10"/>
      <c r="C11" s="11" t="s">
        <v>11</v>
      </c>
      <c r="D11" s="12">
        <v>1.5</v>
      </c>
      <c r="E11" s="13" t="s">
        <v>3</v>
      </c>
      <c r="F11" s="14">
        <v>1</v>
      </c>
      <c r="I11" s="58"/>
      <c r="J11" s="29"/>
      <c r="K11" s="29"/>
      <c r="L11" s="29"/>
      <c r="M11" s="29"/>
      <c r="N11" s="29"/>
      <c r="O11" s="29"/>
      <c r="P11" s="29"/>
      <c r="Q11" s="29"/>
      <c r="R11" s="29"/>
    </row>
    <row r="12" spans="1:18" x14ac:dyDescent="0.25">
      <c r="A12" s="9">
        <v>1006</v>
      </c>
      <c r="B12" s="10"/>
      <c r="C12" s="11"/>
      <c r="D12" s="12"/>
      <c r="E12" s="13"/>
      <c r="F12" s="14">
        <v>1</v>
      </c>
      <c r="I12" s="58"/>
      <c r="J12" s="29"/>
      <c r="K12" s="29"/>
      <c r="L12" s="29"/>
      <c r="M12" s="29"/>
      <c r="N12" s="29"/>
      <c r="O12" s="29"/>
      <c r="P12" s="29"/>
      <c r="Q12" s="29"/>
      <c r="R12" s="29"/>
    </row>
    <row r="13" spans="1:18" x14ac:dyDescent="0.25">
      <c r="A13" s="9">
        <v>1007</v>
      </c>
      <c r="B13" s="10"/>
      <c r="C13" s="11"/>
      <c r="D13" s="12"/>
      <c r="E13" s="13"/>
      <c r="F13" s="14">
        <v>1</v>
      </c>
      <c r="I13" s="58"/>
      <c r="J13" s="29"/>
      <c r="K13" s="29"/>
      <c r="L13" s="29"/>
      <c r="M13" s="29"/>
      <c r="N13" s="29"/>
      <c r="O13" s="29"/>
      <c r="P13" s="29"/>
      <c r="Q13" s="29"/>
      <c r="R13" s="29"/>
    </row>
    <row r="14" spans="1:18" x14ac:dyDescent="0.25">
      <c r="A14" s="9">
        <v>1008</v>
      </c>
      <c r="B14" s="10"/>
      <c r="C14" s="11"/>
      <c r="D14" s="12"/>
      <c r="E14" s="13"/>
      <c r="F14" s="14">
        <v>1</v>
      </c>
      <c r="I14" s="58"/>
      <c r="J14" s="29"/>
      <c r="K14" s="29"/>
      <c r="L14" s="29"/>
      <c r="M14" s="29"/>
      <c r="N14" s="29"/>
      <c r="O14" s="29"/>
      <c r="P14" s="29"/>
      <c r="Q14" s="29"/>
      <c r="R14" s="29"/>
    </row>
    <row r="15" spans="1:18" x14ac:dyDescent="0.25">
      <c r="A15" s="9">
        <v>1009</v>
      </c>
      <c r="B15" s="10"/>
      <c r="C15" s="11"/>
      <c r="D15" s="12"/>
      <c r="E15" s="13"/>
      <c r="F15" s="14">
        <v>1</v>
      </c>
      <c r="I15" s="58"/>
      <c r="J15" s="29"/>
      <c r="K15" s="29"/>
      <c r="L15" s="29"/>
      <c r="M15" s="29"/>
      <c r="N15" s="29"/>
      <c r="O15" s="29"/>
      <c r="P15" s="29"/>
      <c r="Q15" s="29"/>
      <c r="R15" s="29"/>
    </row>
    <row r="16" spans="1:18" x14ac:dyDescent="0.25">
      <c r="A16" s="9">
        <v>1010</v>
      </c>
      <c r="B16" s="10"/>
      <c r="C16" s="11"/>
      <c r="D16" s="12"/>
      <c r="E16" s="13"/>
      <c r="F16" s="14">
        <v>1</v>
      </c>
      <c r="I16" s="58"/>
      <c r="J16" s="29"/>
      <c r="K16" s="29"/>
      <c r="L16" s="29"/>
      <c r="M16" s="29"/>
      <c r="N16" s="29"/>
      <c r="O16" s="29"/>
      <c r="P16" s="29"/>
      <c r="Q16" s="29"/>
      <c r="R16" s="29"/>
    </row>
    <row r="17" spans="1:18" x14ac:dyDescent="0.25">
      <c r="A17" s="9">
        <v>1011</v>
      </c>
      <c r="B17" s="10"/>
      <c r="C17" s="11"/>
      <c r="D17" s="12"/>
      <c r="E17" s="13"/>
      <c r="F17" s="14">
        <v>1</v>
      </c>
      <c r="I17" s="58"/>
      <c r="J17" s="29"/>
      <c r="K17" s="29"/>
      <c r="L17" s="29"/>
      <c r="M17" s="29"/>
      <c r="N17" s="29"/>
      <c r="O17" s="29"/>
      <c r="P17" s="29"/>
      <c r="Q17" s="29"/>
      <c r="R17" s="29"/>
    </row>
    <row r="18" spans="1:18" x14ac:dyDescent="0.25">
      <c r="A18" s="9">
        <v>1012</v>
      </c>
      <c r="B18" s="10"/>
      <c r="C18" s="11"/>
      <c r="D18" s="12"/>
      <c r="E18" s="13"/>
      <c r="F18" s="14">
        <v>1</v>
      </c>
      <c r="I18" s="58"/>
      <c r="J18" s="29"/>
      <c r="K18" s="29"/>
      <c r="L18" s="29"/>
      <c r="M18" s="29"/>
      <c r="N18" s="29"/>
      <c r="O18" s="29"/>
      <c r="P18" s="29"/>
      <c r="Q18" s="29"/>
      <c r="R18" s="29"/>
    </row>
    <row r="19" spans="1:18" x14ac:dyDescent="0.25">
      <c r="A19" s="9">
        <v>1013</v>
      </c>
      <c r="B19" s="10"/>
      <c r="C19" s="11"/>
      <c r="D19" s="12"/>
      <c r="E19" s="13"/>
      <c r="F19" s="14">
        <v>1</v>
      </c>
      <c r="I19" s="58"/>
      <c r="J19" s="29"/>
      <c r="K19" s="29"/>
      <c r="L19" s="29"/>
      <c r="M19" s="29"/>
      <c r="N19" s="29"/>
      <c r="O19" s="29"/>
      <c r="P19" s="29"/>
      <c r="Q19" s="29"/>
      <c r="R19" s="29"/>
    </row>
    <row r="20" spans="1:18" x14ac:dyDescent="0.25">
      <c r="A20" s="9">
        <v>1014</v>
      </c>
      <c r="B20" s="10"/>
      <c r="C20" s="11"/>
      <c r="D20" s="12"/>
      <c r="E20" s="13"/>
      <c r="F20" s="14">
        <v>1</v>
      </c>
      <c r="I20" s="58"/>
      <c r="J20" s="29"/>
      <c r="K20" s="29"/>
      <c r="L20" s="29"/>
      <c r="M20" s="29"/>
      <c r="N20" s="29"/>
      <c r="O20" s="29"/>
      <c r="P20" s="29"/>
      <c r="Q20" s="29"/>
      <c r="R20" s="29"/>
    </row>
    <row r="21" spans="1:18" x14ac:dyDescent="0.25">
      <c r="A21" s="9">
        <v>1015</v>
      </c>
      <c r="B21" s="10"/>
      <c r="C21" s="11"/>
      <c r="D21" s="12"/>
      <c r="E21" s="13"/>
      <c r="F21" s="14">
        <v>1</v>
      </c>
      <c r="I21" s="58"/>
      <c r="J21" s="29"/>
      <c r="K21" s="29"/>
      <c r="L21" s="29"/>
      <c r="M21" s="29"/>
      <c r="N21" s="29"/>
      <c r="O21" s="29"/>
      <c r="P21" s="29"/>
      <c r="Q21" s="29"/>
      <c r="R21" s="29"/>
    </row>
    <row r="22" spans="1:18" x14ac:dyDescent="0.25">
      <c r="A22" s="9">
        <v>1016</v>
      </c>
      <c r="B22" s="10"/>
      <c r="C22" s="11"/>
      <c r="D22" s="12"/>
      <c r="E22" s="13"/>
      <c r="F22" s="14">
        <v>1</v>
      </c>
      <c r="I22" s="58"/>
      <c r="J22" s="29"/>
      <c r="K22" s="29"/>
      <c r="L22" s="29"/>
      <c r="M22" s="29"/>
      <c r="N22" s="29"/>
      <c r="O22" s="29"/>
      <c r="P22" s="29"/>
      <c r="Q22" s="29"/>
      <c r="R22" s="29"/>
    </row>
    <row r="23" spans="1:18" x14ac:dyDescent="0.25">
      <c r="A23" s="9">
        <v>1017</v>
      </c>
      <c r="B23" s="10"/>
      <c r="C23" s="11"/>
      <c r="D23" s="12"/>
      <c r="E23" s="13"/>
      <c r="F23" s="14">
        <v>1</v>
      </c>
      <c r="I23" s="58"/>
      <c r="J23" s="29"/>
      <c r="K23" s="29"/>
      <c r="L23" s="29"/>
      <c r="M23" s="29"/>
      <c r="N23" s="29"/>
      <c r="O23" s="29"/>
      <c r="P23" s="29"/>
      <c r="Q23" s="29"/>
      <c r="R23" s="29"/>
    </row>
    <row r="24" spans="1:18" x14ac:dyDescent="0.25">
      <c r="A24" s="9">
        <v>1018</v>
      </c>
      <c r="B24" s="10"/>
      <c r="C24" s="11"/>
      <c r="D24" s="12"/>
      <c r="E24" s="13"/>
      <c r="F24" s="14">
        <v>1</v>
      </c>
      <c r="I24" s="58"/>
      <c r="J24" s="29"/>
      <c r="K24" s="29"/>
      <c r="L24" s="29"/>
      <c r="M24" s="29"/>
      <c r="N24" s="29"/>
      <c r="O24" s="29"/>
      <c r="P24" s="29"/>
      <c r="Q24" s="29"/>
      <c r="R24" s="29"/>
    </row>
    <row r="25" spans="1:18" x14ac:dyDescent="0.25">
      <c r="A25" s="9">
        <v>1019</v>
      </c>
      <c r="B25" s="10"/>
      <c r="C25" s="11"/>
      <c r="D25" s="12"/>
      <c r="E25" s="13"/>
      <c r="F25" s="14">
        <v>1</v>
      </c>
      <c r="I25" s="58"/>
      <c r="J25" s="30"/>
      <c r="K25" s="30"/>
      <c r="L25" s="31"/>
      <c r="M25" s="30"/>
      <c r="N25" s="30"/>
      <c r="O25" s="30"/>
      <c r="P25" s="30"/>
      <c r="Q25" s="30"/>
      <c r="R25" s="30"/>
    </row>
    <row r="26" spans="1:18" x14ac:dyDescent="0.25">
      <c r="A26" s="9">
        <v>1020</v>
      </c>
      <c r="B26" s="10"/>
      <c r="C26" s="11"/>
      <c r="D26" s="12"/>
      <c r="E26" s="13"/>
      <c r="F26" s="14">
        <v>1</v>
      </c>
      <c r="I26" s="58"/>
      <c r="J26" s="30"/>
      <c r="K26" s="30"/>
      <c r="L26" s="30"/>
      <c r="M26" s="30"/>
      <c r="N26" s="30"/>
      <c r="O26" s="30"/>
      <c r="P26" s="30"/>
      <c r="Q26" s="30"/>
      <c r="R26" s="30"/>
    </row>
    <row r="27" spans="1:18" x14ac:dyDescent="0.25">
      <c r="A27" s="9">
        <v>1021</v>
      </c>
      <c r="B27" s="10"/>
      <c r="C27" s="11"/>
      <c r="D27" s="12"/>
      <c r="E27" s="13"/>
      <c r="F27" s="14">
        <v>1</v>
      </c>
      <c r="I27" s="58"/>
      <c r="J27" s="30"/>
      <c r="K27" s="30"/>
      <c r="L27" s="30"/>
      <c r="M27" s="30"/>
      <c r="N27" s="30"/>
      <c r="O27" s="30"/>
      <c r="P27" s="30"/>
      <c r="Q27" s="30"/>
      <c r="R27" s="30"/>
    </row>
    <row r="28" spans="1:18" ht="15.75" thickBot="1" x14ac:dyDescent="0.3">
      <c r="A28" s="15">
        <v>1022</v>
      </c>
      <c r="B28" s="16"/>
      <c r="C28" s="17"/>
      <c r="D28" s="18"/>
      <c r="E28" s="19"/>
      <c r="F28" s="20">
        <v>1</v>
      </c>
      <c r="I28" s="58"/>
      <c r="J28" s="30"/>
      <c r="K28" s="30"/>
      <c r="L28" s="30"/>
      <c r="M28" s="30"/>
      <c r="N28" s="30"/>
      <c r="O28" s="30"/>
      <c r="P28" s="30"/>
      <c r="Q28" s="30"/>
      <c r="R28" s="30"/>
    </row>
    <row r="29" spans="1:18" x14ac:dyDescent="0.25">
      <c r="A29" s="4" t="s">
        <v>31</v>
      </c>
      <c r="C29" s="6"/>
      <c r="D29" s="6">
        <f>SUM(D7:D28)</f>
        <v>22.5</v>
      </c>
      <c r="E29" s="6"/>
      <c r="F29" s="6"/>
      <c r="I29" s="58"/>
      <c r="J29" s="30"/>
      <c r="K29" s="30"/>
      <c r="L29" s="30"/>
      <c r="M29" s="30"/>
      <c r="N29" s="30"/>
      <c r="O29" s="30"/>
      <c r="P29" s="30"/>
      <c r="Q29" s="30"/>
      <c r="R29" s="30"/>
    </row>
    <row r="30" spans="1:18" x14ac:dyDescent="0.25">
      <c r="I30" s="58"/>
      <c r="J30" s="30"/>
      <c r="K30" s="30"/>
      <c r="L30" s="30"/>
      <c r="M30" s="30"/>
      <c r="N30" s="30"/>
      <c r="O30" s="30"/>
      <c r="P30" s="30"/>
      <c r="Q30" s="30"/>
      <c r="R30" s="30"/>
    </row>
    <row r="31" spans="1:18" x14ac:dyDescent="0.25">
      <c r="I31" s="58"/>
      <c r="J31" s="30"/>
      <c r="K31" s="30"/>
      <c r="L31" s="30"/>
      <c r="M31" s="30"/>
      <c r="N31" s="30"/>
      <c r="O31" s="30"/>
      <c r="P31" s="30"/>
      <c r="Q31" s="30"/>
      <c r="R31" s="30"/>
    </row>
    <row r="32" spans="1:18" x14ac:dyDescent="0.25">
      <c r="I32" s="58"/>
      <c r="J32" s="30"/>
      <c r="K32" s="30"/>
      <c r="L32" s="30"/>
      <c r="M32" s="30"/>
      <c r="N32" s="30"/>
      <c r="O32" s="30"/>
      <c r="P32" s="30"/>
      <c r="Q32" s="30"/>
      <c r="R32" s="30"/>
    </row>
    <row r="33" spans="9:18" x14ac:dyDescent="0.25">
      <c r="I33" s="58"/>
      <c r="J33" s="30"/>
      <c r="K33" s="30"/>
      <c r="L33" s="30"/>
      <c r="M33" s="30"/>
      <c r="N33" s="30"/>
      <c r="O33" s="30"/>
      <c r="P33" s="30"/>
      <c r="Q33" s="30"/>
      <c r="R33" s="30"/>
    </row>
    <row r="34" spans="9:18" x14ac:dyDescent="0.25">
      <c r="I34" s="58"/>
      <c r="J34" s="30"/>
      <c r="K34" s="30"/>
      <c r="L34" s="30"/>
      <c r="M34" s="30"/>
      <c r="N34" s="30"/>
      <c r="O34" s="30"/>
      <c r="P34" s="30"/>
      <c r="Q34" s="30"/>
      <c r="R34" s="30"/>
    </row>
    <row r="35" spans="9:18" x14ac:dyDescent="0.25">
      <c r="I35" s="58"/>
      <c r="J35" s="30"/>
      <c r="K35" s="30"/>
      <c r="L35" s="30"/>
      <c r="M35" s="30"/>
      <c r="N35" s="30"/>
      <c r="O35" s="30"/>
      <c r="P35" s="30"/>
      <c r="Q35" s="30"/>
      <c r="R35" s="30"/>
    </row>
    <row r="36" spans="9:18" x14ac:dyDescent="0.25">
      <c r="I36" s="58"/>
    </row>
    <row r="37" spans="9:18" x14ac:dyDescent="0.25">
      <c r="I37" s="58"/>
    </row>
  </sheetData>
  <sheetProtection algorithmName="SHA-512" hashValue="YsseC7lX9I1JdGsPVFM8NXj12SRSYZX/Lb3g30TmqvSj/yxhTsRSQLjyM1T85XmPxEsgRENkjvsVRh/wXS17ug==" saltValue="pQJIoqHt3Xr2ROw22NEzCQ==" spinCount="100000" sheet="1" objects="1" scenarios="1" formatColumns="0" selectLockedCells="1"/>
  <mergeCells count="2">
    <mergeCell ref="B3:F3"/>
    <mergeCell ref="I7:I37"/>
  </mergeCells>
  <conditionalFormatting sqref="D7">
    <cfRule type="expression" dxfId="7" priority="5">
      <formula>"AND(ISBLANK($D$13;NOT(ISBLANK($C$13)"</formula>
    </cfRule>
  </conditionalFormatting>
  <conditionalFormatting sqref="D7:D28">
    <cfRule type="expression" dxfId="6" priority="3">
      <formula>AND(ISBLANK(D7),NOT(ISBLANK(C7)))</formula>
    </cfRule>
  </conditionalFormatting>
  <conditionalFormatting sqref="C7:C28">
    <cfRule type="expression" dxfId="5" priority="1">
      <formula>OR(ISBLANK(D7),ISBLANK(E7))</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Title="Felaktigt värde" error="Betygsalternativen måste vara antingen AF eller UG" xr:uid="{00000000-0002-0000-0000-000000000000}">
          <x14:formula1>
            <xm:f>Formler!$B$28:$B$29</xm:f>
          </x14:formula1>
          <xm:sqref>E7:E28</xm:sqref>
        </x14:dataValidation>
        <x14:dataValidation type="list" allowBlank="1" showInputMessage="1" showErrorMessage="1" errorTitle="Felaktig inmatning" error="Betyget överensstämmer inte med vald betygsskala" xr:uid="{00000000-0002-0000-0000-000001000000}">
          <x14:formula1>
            <xm:f>IF(E7="AF",Betyg,Formler!$C$28:$C$29)</xm:f>
          </x14:formula1>
          <xm:sqref>C7:C28</xm:sqref>
        </x14:dataValidation>
        <x14:dataValidation type="list" allowBlank="1" showInputMessage="1" showErrorMessage="1" errorTitle="Felaktigt värde" error="Viktningen ska vara ställd till antingen 1 eller 1,5." xr:uid="{00000000-0002-0000-0000-000003000000}">
          <x14:formula1>
            <xm:f>Formler!$H$2:$H$3</xm:f>
          </x14:formula1>
          <xm:sqref>F7:F28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3"/>
  <sheetViews>
    <sheetView workbookViewId="0">
      <selection activeCell="J20" sqref="J20"/>
    </sheetView>
  </sheetViews>
  <sheetFormatPr defaultRowHeight="15" x14ac:dyDescent="0.25"/>
  <cols>
    <col min="1" max="1" width="14.28515625" customWidth="1"/>
    <col min="2" max="2" width="13.7109375" customWidth="1"/>
    <col min="4" max="4" width="15.5703125" customWidth="1"/>
    <col min="5" max="5" width="26.5703125" customWidth="1"/>
    <col min="6" max="6" width="18.28515625" customWidth="1"/>
    <col min="7" max="7" width="13.140625" customWidth="1"/>
  </cols>
  <sheetData>
    <row r="1" spans="1:8" x14ac:dyDescent="0.25">
      <c r="A1" s="22" t="s">
        <v>20</v>
      </c>
      <c r="B1" s="22" t="s">
        <v>26</v>
      </c>
      <c r="C1" s="22"/>
      <c r="D1" s="22" t="s">
        <v>17</v>
      </c>
      <c r="E1" s="23" t="s">
        <v>22</v>
      </c>
      <c r="F1" s="47" t="s">
        <v>21</v>
      </c>
      <c r="G1" s="47" t="s">
        <v>30</v>
      </c>
      <c r="H1" s="48" t="s">
        <v>5</v>
      </c>
    </row>
    <row r="2" spans="1:8" x14ac:dyDescent="0.25">
      <c r="A2" s="24" t="str">
        <f>SUBSTITUTE(SUBSTITUTE(SUBSTITUTE(SUBSTITUTE(SUBSTITUTE(SUBSTITUTE(SUBSTITUTE(SUBSTITUTE(PROPER(Slutbetygskalkylator!C7),"A","5"),"B",4),"C",3),"D",2),"E",1),"F",0),"U",""),"G","")</f>
        <v>5</v>
      </c>
      <c r="B2" s="24">
        <f>IF(Slutbetygskalkylator!E7="AF",Slutbetygskalkylator!D7*Slutbetygskalkylator!F7,0)</f>
        <v>6</v>
      </c>
      <c r="C2" s="24"/>
      <c r="D2" s="24">
        <f t="shared" ref="D2:D23" si="0">SUM(IF(A2="",0,B2*A2))</f>
        <v>30</v>
      </c>
      <c r="E2" s="25">
        <f>IF(OR(PROPER(Slutbetygskalkylator!C7) = "F",PROPER(Slutbetygskalkylator!C7) = "U"),1,IF(AND(NOT(ISBLANK(Slutbetygskalkylator!E7)),ISBLANK(Slutbetygskalkylator!C7)),1,0))</f>
        <v>0</v>
      </c>
      <c r="F2" s="49" t="s">
        <v>6</v>
      </c>
      <c r="G2" s="50">
        <v>4.5</v>
      </c>
      <c r="H2" s="51">
        <v>1</v>
      </c>
    </row>
    <row r="3" spans="1:8" x14ac:dyDescent="0.25">
      <c r="A3" s="24" t="str">
        <f>SUBSTITUTE(SUBSTITUTE(SUBSTITUTE(SUBSTITUTE(SUBSTITUTE(SUBSTITUTE(SUBSTITUTE(SUBSTITUTE(PROPER(Slutbetygskalkylator!C8),"A","5"),"B",4),"C",3),"D",2),"E",1),"F",0),"U",""),"G","")</f>
        <v/>
      </c>
      <c r="B3" s="24">
        <f>IF(Slutbetygskalkylator!E8="AF",Slutbetygskalkylator!D8*Slutbetygskalkylator!F8,0)</f>
        <v>0</v>
      </c>
      <c r="C3" s="24"/>
      <c r="D3" s="24">
        <f t="shared" si="0"/>
        <v>0</v>
      </c>
      <c r="E3" s="25">
        <f>IF(OR(PROPER(Slutbetygskalkylator!C8) = "F",PROPER(Slutbetygskalkylator!C8) = "U"),1,IF(AND(NOT(ISBLANK(Slutbetygskalkylator!E8)),ISBLANK(Slutbetygskalkylator!C8)),1,0))</f>
        <v>0</v>
      </c>
      <c r="F3" s="49" t="s">
        <v>7</v>
      </c>
      <c r="G3" s="50">
        <v>3.5</v>
      </c>
      <c r="H3" s="51">
        <v>1.5</v>
      </c>
    </row>
    <row r="4" spans="1:8" x14ac:dyDescent="0.25">
      <c r="A4" s="24" t="str">
        <f>SUBSTITUTE(SUBSTITUTE(SUBSTITUTE(SUBSTITUTE(SUBSTITUTE(SUBSTITUTE(SUBSTITUTE(SUBSTITUTE(PROPER(Slutbetygskalkylator!C9),"A","5"),"B",4),"C",3),"D",2),"E",1),"F",0),"U",""),"G","")</f>
        <v>3</v>
      </c>
      <c r="B4" s="24">
        <f>IF(Slutbetygskalkylator!E9="AF",Slutbetygskalkylator!D9*Slutbetygskalkylator!F9,0)</f>
        <v>7.5</v>
      </c>
      <c r="C4" s="24"/>
      <c r="D4" s="24">
        <f t="shared" si="0"/>
        <v>22.5</v>
      </c>
      <c r="E4" s="25">
        <f>IF(OR(PROPER(Slutbetygskalkylator!C9) = "F",PROPER(Slutbetygskalkylator!C9) = "U"),1,IF(AND(NOT(ISBLANK(Slutbetygskalkylator!E9)),ISBLANK(Slutbetygskalkylator!C9)),1,0))</f>
        <v>0</v>
      </c>
      <c r="F4" s="49" t="s">
        <v>8</v>
      </c>
      <c r="G4" s="50">
        <v>2.5</v>
      </c>
      <c r="H4" s="28"/>
    </row>
    <row r="5" spans="1:8" x14ac:dyDescent="0.25">
      <c r="A5" s="24" t="str">
        <f>SUBSTITUTE(SUBSTITUTE(SUBSTITUTE(SUBSTITUTE(SUBSTITUTE(SUBSTITUTE(SUBSTITUTE(SUBSTITUTE(PROPER(Slutbetygskalkylator!C10),"A","5"),"B",4),"C",3),"D",2),"E",1),"F",0),"U",""),"G","")</f>
        <v>4</v>
      </c>
      <c r="B5" s="24">
        <f>IF(Slutbetygskalkylator!E10="AF",Slutbetygskalkylator!D10*Slutbetygskalkylator!F10,0)</f>
        <v>6</v>
      </c>
      <c r="C5" s="24"/>
      <c r="D5" s="24">
        <f t="shared" si="0"/>
        <v>24</v>
      </c>
      <c r="E5" s="25">
        <f>IF(OR(PROPER(Slutbetygskalkylator!C10) = "F",PROPER(Slutbetygskalkylator!C10) = "U"),1,IF(AND(NOT(ISBLANK(Slutbetygskalkylator!E10)),ISBLANK(Slutbetygskalkylator!C10)),1,0))</f>
        <v>0</v>
      </c>
      <c r="F5" s="49" t="s">
        <v>9</v>
      </c>
      <c r="G5" s="50">
        <v>1.5</v>
      </c>
      <c r="H5" s="28"/>
    </row>
    <row r="6" spans="1:8" x14ac:dyDescent="0.25">
      <c r="A6" s="24" t="str">
        <f>SUBSTITUTE(SUBSTITUTE(SUBSTITUTE(SUBSTITUTE(SUBSTITUTE(SUBSTITUTE(SUBSTITUTE(SUBSTITUTE(PROPER(Slutbetygskalkylator!C11),"A","5"),"B",4),"C",3),"D",2),"E",1),"F",0),"U",""),"G","")</f>
        <v/>
      </c>
      <c r="B6" s="24">
        <f>IF(Slutbetygskalkylator!E11="AF",Slutbetygskalkylator!D11*Slutbetygskalkylator!F11,0)</f>
        <v>0</v>
      </c>
      <c r="C6" s="24"/>
      <c r="D6" s="24">
        <f t="shared" si="0"/>
        <v>0</v>
      </c>
      <c r="E6" s="25">
        <f>IF(OR(PROPER(Slutbetygskalkylator!C11) = "F",PROPER(Slutbetygskalkylator!C11) = "U"),1,IF(AND(NOT(ISBLANK(Slutbetygskalkylator!E11)),ISBLANK(Slutbetygskalkylator!C11)),1,0))</f>
        <v>0</v>
      </c>
      <c r="F6" s="52" t="s">
        <v>10</v>
      </c>
      <c r="G6" s="50">
        <v>1</v>
      </c>
      <c r="H6" s="28"/>
    </row>
    <row r="7" spans="1:8" x14ac:dyDescent="0.25">
      <c r="A7" s="24" t="str">
        <f>SUBSTITUTE(SUBSTITUTE(SUBSTITUTE(SUBSTITUTE(SUBSTITUTE(SUBSTITUTE(SUBSTITUTE(SUBSTITUTE(PROPER(Slutbetygskalkylator!C12),"A","5"),"B",4),"C",3),"D",2),"E",1),"F",0),"U",""),"G","")</f>
        <v/>
      </c>
      <c r="B7" s="24">
        <f>IF(Slutbetygskalkylator!E12="AF",Slutbetygskalkylator!D12*Slutbetygskalkylator!F12,0)</f>
        <v>0</v>
      </c>
      <c r="C7" s="24"/>
      <c r="D7" s="24">
        <f t="shared" si="0"/>
        <v>0</v>
      </c>
      <c r="E7" s="25">
        <f>IF(OR(PROPER(Slutbetygskalkylator!C12) = "F",PROPER(Slutbetygskalkylator!C12) = "U"),1,IF(AND(NOT(ISBLANK(Slutbetygskalkylator!E12)),ISBLANK(Slutbetygskalkylator!C12)),1,0))</f>
        <v>0</v>
      </c>
      <c r="F7" s="28"/>
      <c r="G7" s="28"/>
      <c r="H7" s="28"/>
    </row>
    <row r="8" spans="1:8" x14ac:dyDescent="0.25">
      <c r="A8" s="24" t="str">
        <f>SUBSTITUTE(SUBSTITUTE(SUBSTITUTE(SUBSTITUTE(SUBSTITUTE(SUBSTITUTE(SUBSTITUTE(SUBSTITUTE(PROPER(Slutbetygskalkylator!C13),"A","5"),"B",4),"C",3),"D",2),"E",1),"F",0),"U",""),"G","")</f>
        <v/>
      </c>
      <c r="B8" s="24">
        <f>IF(Slutbetygskalkylator!E13="AF",Slutbetygskalkylator!D13*Slutbetygskalkylator!F13,0)</f>
        <v>0</v>
      </c>
      <c r="C8" s="24"/>
      <c r="D8" s="24">
        <f t="shared" si="0"/>
        <v>0</v>
      </c>
      <c r="E8" s="25">
        <f>IF(OR(PROPER(Slutbetygskalkylator!C13) = "F",PROPER(Slutbetygskalkylator!C13) = "U"),1,IF(AND(NOT(ISBLANK(Slutbetygskalkylator!E13)),ISBLANK(Slutbetygskalkylator!C13)),1,0))</f>
        <v>0</v>
      </c>
      <c r="F8" s="28"/>
      <c r="G8" s="28"/>
      <c r="H8" s="28"/>
    </row>
    <row r="9" spans="1:8" x14ac:dyDescent="0.25">
      <c r="A9" s="24" t="str">
        <f>SUBSTITUTE(SUBSTITUTE(SUBSTITUTE(SUBSTITUTE(SUBSTITUTE(SUBSTITUTE(SUBSTITUTE(SUBSTITUTE(PROPER(Slutbetygskalkylator!C14),"A","5"),"B",4),"C",3),"D",2),"E",1),"F",0),"U",""),"G","")</f>
        <v/>
      </c>
      <c r="B9" s="24">
        <f>IF(Slutbetygskalkylator!E14="AF",Slutbetygskalkylator!D14*Slutbetygskalkylator!F14,0)</f>
        <v>0</v>
      </c>
      <c r="C9" s="24"/>
      <c r="D9" s="24">
        <f t="shared" si="0"/>
        <v>0</v>
      </c>
      <c r="E9" s="25">
        <f>IF(OR(PROPER(Slutbetygskalkylator!C14) = "F",PROPER(Slutbetygskalkylator!C14) = "U"),1,IF(AND(NOT(ISBLANK(Slutbetygskalkylator!E14)),ISBLANK(Slutbetygskalkylator!C14)),1,0))</f>
        <v>0</v>
      </c>
      <c r="F9" s="28"/>
      <c r="G9" s="28"/>
      <c r="H9" s="28"/>
    </row>
    <row r="10" spans="1:8" x14ac:dyDescent="0.25">
      <c r="A10" s="24" t="str">
        <f>SUBSTITUTE(SUBSTITUTE(SUBSTITUTE(SUBSTITUTE(SUBSTITUTE(SUBSTITUTE(SUBSTITUTE(SUBSTITUTE(PROPER(Slutbetygskalkylator!C15),"A","5"),"B",4),"C",3),"D",2),"E",1),"F",0),"U",""),"G","")</f>
        <v/>
      </c>
      <c r="B10" s="24">
        <f>IF(Slutbetygskalkylator!E15="AF",Slutbetygskalkylator!D15*Slutbetygskalkylator!F15,0)</f>
        <v>0</v>
      </c>
      <c r="C10" s="24"/>
      <c r="D10" s="24">
        <f t="shared" si="0"/>
        <v>0</v>
      </c>
      <c r="E10" s="25">
        <f>IF(OR(PROPER(Slutbetygskalkylator!C15) = "F",PROPER(Slutbetygskalkylator!C15) = "U"),1,IF(AND(NOT(ISBLANK(Slutbetygskalkylator!E15)),ISBLANK(Slutbetygskalkylator!C15)),1,0))</f>
        <v>0</v>
      </c>
      <c r="F10" s="28"/>
      <c r="G10" s="28"/>
      <c r="H10" s="28"/>
    </row>
    <row r="11" spans="1:8" x14ac:dyDescent="0.25">
      <c r="A11" s="24" t="str">
        <f>SUBSTITUTE(SUBSTITUTE(SUBSTITUTE(SUBSTITUTE(SUBSTITUTE(SUBSTITUTE(SUBSTITUTE(SUBSTITUTE(PROPER(Slutbetygskalkylator!C16),"A","5"),"B",4),"C",3),"D",2),"E",1),"F",0),"U",""),"G","")</f>
        <v/>
      </c>
      <c r="B11" s="24">
        <f>IF(Slutbetygskalkylator!E16="AF",Slutbetygskalkylator!D16*Slutbetygskalkylator!F16,0)</f>
        <v>0</v>
      </c>
      <c r="C11" s="24"/>
      <c r="D11" s="24">
        <f t="shared" si="0"/>
        <v>0</v>
      </c>
      <c r="E11" s="25">
        <f>IF(OR(PROPER(Slutbetygskalkylator!C16) = "F",PROPER(Slutbetygskalkylator!C16) = "U"),1,IF(AND(NOT(ISBLANK(Slutbetygskalkylator!E16)),ISBLANK(Slutbetygskalkylator!C16)),1,0))</f>
        <v>0</v>
      </c>
      <c r="F11" s="28"/>
      <c r="G11" s="28"/>
      <c r="H11" s="28"/>
    </row>
    <row r="12" spans="1:8" x14ac:dyDescent="0.25">
      <c r="A12" s="24" t="str">
        <f>SUBSTITUTE(SUBSTITUTE(SUBSTITUTE(SUBSTITUTE(SUBSTITUTE(SUBSTITUTE(SUBSTITUTE(SUBSTITUTE(PROPER(Slutbetygskalkylator!C17),"A","5"),"B",4),"C",3),"D",2),"E",1),"F",0),"U",""),"G","")</f>
        <v/>
      </c>
      <c r="B12" s="24">
        <f>IF(Slutbetygskalkylator!E17="AF",Slutbetygskalkylator!D17*Slutbetygskalkylator!F17,0)</f>
        <v>0</v>
      </c>
      <c r="C12" s="24"/>
      <c r="D12" s="24">
        <f t="shared" si="0"/>
        <v>0</v>
      </c>
      <c r="E12" s="25">
        <f>IF(OR(PROPER(Slutbetygskalkylator!C17) = "F",PROPER(Slutbetygskalkylator!C17) = "U"),1,IF(AND(NOT(ISBLANK(Slutbetygskalkylator!E17)),ISBLANK(Slutbetygskalkylator!C17)),1,0))</f>
        <v>0</v>
      </c>
      <c r="F12" s="28"/>
      <c r="G12" s="28"/>
      <c r="H12" s="28"/>
    </row>
    <row r="13" spans="1:8" x14ac:dyDescent="0.25">
      <c r="A13" s="24" t="str">
        <f>SUBSTITUTE(SUBSTITUTE(SUBSTITUTE(SUBSTITUTE(SUBSTITUTE(SUBSTITUTE(SUBSTITUTE(SUBSTITUTE(PROPER(Slutbetygskalkylator!C18),"A","5"),"B",4),"C",3),"D",2),"E",1),"F",0),"U",""),"G","")</f>
        <v/>
      </c>
      <c r="B13" s="24">
        <f>IF(Slutbetygskalkylator!E18="AF",Slutbetygskalkylator!D18*Slutbetygskalkylator!F18,0)</f>
        <v>0</v>
      </c>
      <c r="C13" s="24"/>
      <c r="D13" s="24">
        <f t="shared" si="0"/>
        <v>0</v>
      </c>
      <c r="E13" s="25">
        <f>IF(OR(PROPER(Slutbetygskalkylator!C18) = "F",PROPER(Slutbetygskalkylator!C18) = "U"),1,IF(AND(NOT(ISBLANK(Slutbetygskalkylator!E18)),ISBLANK(Slutbetygskalkylator!C18)),1,0))</f>
        <v>0</v>
      </c>
      <c r="F13" s="28"/>
      <c r="G13" s="28"/>
      <c r="H13" s="28"/>
    </row>
    <row r="14" spans="1:8" x14ac:dyDescent="0.25">
      <c r="A14" s="24" t="str">
        <f>SUBSTITUTE(SUBSTITUTE(SUBSTITUTE(SUBSTITUTE(SUBSTITUTE(SUBSTITUTE(SUBSTITUTE(SUBSTITUTE(PROPER(Slutbetygskalkylator!C19),"A","5"),"B",4),"C",3),"D",2),"E",1),"F",0),"U",""),"G","")</f>
        <v/>
      </c>
      <c r="B14" s="24">
        <f>IF(Slutbetygskalkylator!E19="AF",Slutbetygskalkylator!D19*Slutbetygskalkylator!F19,0)</f>
        <v>0</v>
      </c>
      <c r="C14" s="24"/>
      <c r="D14" s="24">
        <f t="shared" si="0"/>
        <v>0</v>
      </c>
      <c r="E14" s="25">
        <f>IF(OR(PROPER(Slutbetygskalkylator!C19) = "F",PROPER(Slutbetygskalkylator!C19) = "U"),1,IF(AND(NOT(ISBLANK(Slutbetygskalkylator!E19)),ISBLANK(Slutbetygskalkylator!C19)),1,0))</f>
        <v>0</v>
      </c>
      <c r="F14" s="28"/>
      <c r="G14" s="28"/>
      <c r="H14" s="28"/>
    </row>
    <row r="15" spans="1:8" x14ac:dyDescent="0.25">
      <c r="A15" s="24" t="str">
        <f>SUBSTITUTE(SUBSTITUTE(SUBSTITUTE(SUBSTITUTE(SUBSTITUTE(SUBSTITUTE(SUBSTITUTE(SUBSTITUTE(PROPER(Slutbetygskalkylator!C20),"A","5"),"B",4),"C",3),"D",2),"E",1),"F",0),"U",""),"G","")</f>
        <v/>
      </c>
      <c r="B15" s="24">
        <f>IF(Slutbetygskalkylator!E20="AF",Slutbetygskalkylator!D20*Slutbetygskalkylator!F20,0)</f>
        <v>0</v>
      </c>
      <c r="C15" s="24"/>
      <c r="D15" s="24">
        <f t="shared" si="0"/>
        <v>0</v>
      </c>
      <c r="E15" s="25">
        <f>IF(OR(PROPER(Slutbetygskalkylator!C20) = "F",PROPER(Slutbetygskalkylator!C20) = "U"),1,IF(AND(NOT(ISBLANK(Slutbetygskalkylator!E20)),ISBLANK(Slutbetygskalkylator!C20)),1,0))</f>
        <v>0</v>
      </c>
      <c r="F15" s="28"/>
      <c r="G15" s="28"/>
      <c r="H15" s="28"/>
    </row>
    <row r="16" spans="1:8" x14ac:dyDescent="0.25">
      <c r="A16" s="24" t="str">
        <f>SUBSTITUTE(SUBSTITUTE(SUBSTITUTE(SUBSTITUTE(SUBSTITUTE(SUBSTITUTE(SUBSTITUTE(SUBSTITUTE(PROPER(Slutbetygskalkylator!C21),"A","5"),"B",4),"C",3),"D",2),"E",1),"F",0),"U",""),"G","")</f>
        <v/>
      </c>
      <c r="B16" s="24">
        <f>IF(Slutbetygskalkylator!E21="AF",Slutbetygskalkylator!D21*Slutbetygskalkylator!F21,0)</f>
        <v>0</v>
      </c>
      <c r="C16" s="24"/>
      <c r="D16" s="24">
        <f t="shared" si="0"/>
        <v>0</v>
      </c>
      <c r="E16" s="25">
        <f>IF(OR(PROPER(Slutbetygskalkylator!C21) = "F",PROPER(Slutbetygskalkylator!C21) = "U"),1,IF(AND(NOT(ISBLANK(Slutbetygskalkylator!E21)),ISBLANK(Slutbetygskalkylator!C21)),1,0))</f>
        <v>0</v>
      </c>
      <c r="F16" s="28"/>
      <c r="G16" s="28"/>
      <c r="H16" s="28"/>
    </row>
    <row r="17" spans="1:8" x14ac:dyDescent="0.25">
      <c r="A17" s="24" t="str">
        <f>SUBSTITUTE(SUBSTITUTE(SUBSTITUTE(SUBSTITUTE(SUBSTITUTE(SUBSTITUTE(SUBSTITUTE(SUBSTITUTE(PROPER(Slutbetygskalkylator!C22),"A","5"),"B",4),"C",3),"D",2),"E",1),"F",0),"U",""),"G","")</f>
        <v/>
      </c>
      <c r="B17" s="24">
        <f>IF(Slutbetygskalkylator!E22="AF",Slutbetygskalkylator!D22*Slutbetygskalkylator!F22,0)</f>
        <v>0</v>
      </c>
      <c r="C17" s="24"/>
      <c r="D17" s="24">
        <f t="shared" si="0"/>
        <v>0</v>
      </c>
      <c r="E17" s="25">
        <f>IF(OR(PROPER(Slutbetygskalkylator!C22) = "F",PROPER(Slutbetygskalkylator!C22) = "U"),1,IF(AND(NOT(ISBLANK(Slutbetygskalkylator!E22)),ISBLANK(Slutbetygskalkylator!C22)),1,0))</f>
        <v>0</v>
      </c>
      <c r="F17" s="28"/>
      <c r="G17" s="28"/>
      <c r="H17" s="28"/>
    </row>
    <row r="18" spans="1:8" x14ac:dyDescent="0.25">
      <c r="A18" s="24" t="str">
        <f>SUBSTITUTE(SUBSTITUTE(SUBSTITUTE(SUBSTITUTE(SUBSTITUTE(SUBSTITUTE(SUBSTITUTE(SUBSTITUTE(PROPER(Slutbetygskalkylator!C23),"A","5"),"B",4),"C",3),"D",2),"E",1),"F",0),"U",""),"G","")</f>
        <v/>
      </c>
      <c r="B18" s="24">
        <f>IF(Slutbetygskalkylator!E23="AF",Slutbetygskalkylator!D23*Slutbetygskalkylator!F23,0)</f>
        <v>0</v>
      </c>
      <c r="C18" s="24"/>
      <c r="D18" s="24">
        <f t="shared" si="0"/>
        <v>0</v>
      </c>
      <c r="E18" s="25">
        <f>IF(OR(PROPER(Slutbetygskalkylator!C23) = "F",PROPER(Slutbetygskalkylator!C23) = "U"),1,IF(AND(NOT(ISBLANK(Slutbetygskalkylator!E23)),ISBLANK(Slutbetygskalkylator!C23)),1,0))</f>
        <v>0</v>
      </c>
      <c r="F18" s="28"/>
      <c r="G18" s="28"/>
      <c r="H18" s="28"/>
    </row>
    <row r="19" spans="1:8" x14ac:dyDescent="0.25">
      <c r="A19" s="24" t="str">
        <f>SUBSTITUTE(SUBSTITUTE(SUBSTITUTE(SUBSTITUTE(SUBSTITUTE(SUBSTITUTE(SUBSTITUTE(SUBSTITUTE(PROPER(Slutbetygskalkylator!C24),"A","5"),"B",4),"C",3),"D",2),"E",1),"F",0),"U",""),"G","")</f>
        <v/>
      </c>
      <c r="B19" s="24">
        <f>IF(Slutbetygskalkylator!E24="AF",Slutbetygskalkylator!D24*Slutbetygskalkylator!F24,0)</f>
        <v>0</v>
      </c>
      <c r="C19" s="24"/>
      <c r="D19" s="24">
        <f t="shared" si="0"/>
        <v>0</v>
      </c>
      <c r="E19" s="25">
        <f>IF(OR(PROPER(Slutbetygskalkylator!C24) = "F",PROPER(Slutbetygskalkylator!C24) = "U"),1,IF(AND(NOT(ISBLANK(Slutbetygskalkylator!E24)),ISBLANK(Slutbetygskalkylator!C24)),1,0))</f>
        <v>0</v>
      </c>
      <c r="F19" s="28"/>
      <c r="G19" s="28"/>
      <c r="H19" s="28"/>
    </row>
    <row r="20" spans="1:8" x14ac:dyDescent="0.25">
      <c r="A20" s="24" t="str">
        <f>SUBSTITUTE(SUBSTITUTE(SUBSTITUTE(SUBSTITUTE(SUBSTITUTE(SUBSTITUTE(SUBSTITUTE(SUBSTITUTE(PROPER(Slutbetygskalkylator!C25),"A","5"),"B",4),"C",3),"D",2),"E",1),"F",0),"U",""),"G","")</f>
        <v/>
      </c>
      <c r="B20" s="24">
        <f>IF(Slutbetygskalkylator!E25="AF",Slutbetygskalkylator!D25*Slutbetygskalkylator!F25,0)</f>
        <v>0</v>
      </c>
      <c r="C20" s="24"/>
      <c r="D20" s="24">
        <f t="shared" si="0"/>
        <v>0</v>
      </c>
      <c r="E20" s="25">
        <f>IF(OR(PROPER(Slutbetygskalkylator!C25) = "F",PROPER(Slutbetygskalkylator!C25) = "U"),1,IF(AND(NOT(ISBLANK(Slutbetygskalkylator!E25)),ISBLANK(Slutbetygskalkylator!C25)),1,0))</f>
        <v>0</v>
      </c>
      <c r="F20" s="28"/>
      <c r="G20" s="28"/>
      <c r="H20" s="28"/>
    </row>
    <row r="21" spans="1:8" x14ac:dyDescent="0.25">
      <c r="A21" s="24" t="str">
        <f>SUBSTITUTE(SUBSTITUTE(SUBSTITUTE(SUBSTITUTE(SUBSTITUTE(SUBSTITUTE(SUBSTITUTE(SUBSTITUTE(PROPER(Slutbetygskalkylator!C26),"A","5"),"B",4),"C",3),"D",2),"E",1),"F",0),"U",""),"G","")</f>
        <v/>
      </c>
      <c r="B21" s="24">
        <f>IF(Slutbetygskalkylator!E26="AF",Slutbetygskalkylator!D26*Slutbetygskalkylator!F26,0)</f>
        <v>0</v>
      </c>
      <c r="C21" s="24"/>
      <c r="D21" s="24">
        <f t="shared" si="0"/>
        <v>0</v>
      </c>
      <c r="E21" s="25">
        <f>IF(OR(PROPER(Slutbetygskalkylator!C26) = "F",PROPER(Slutbetygskalkylator!C26) = "U"),1,IF(AND(NOT(ISBLANK(Slutbetygskalkylator!E26)),ISBLANK(Slutbetygskalkylator!C26)),1,0))</f>
        <v>0</v>
      </c>
      <c r="F21" s="28"/>
      <c r="G21" s="28"/>
      <c r="H21" s="28"/>
    </row>
    <row r="22" spans="1:8" x14ac:dyDescent="0.25">
      <c r="A22" s="24" t="str">
        <f>SUBSTITUTE(SUBSTITUTE(SUBSTITUTE(SUBSTITUTE(SUBSTITUTE(SUBSTITUTE(SUBSTITUTE(SUBSTITUTE(PROPER(Slutbetygskalkylator!C27),"A","5"),"B",4),"C",3),"D",2),"E",1),"F",0),"U",""),"G","")</f>
        <v/>
      </c>
      <c r="B22" s="24">
        <f>IF(Slutbetygskalkylator!E27="AF",Slutbetygskalkylator!D27*Slutbetygskalkylator!F27,0)</f>
        <v>0</v>
      </c>
      <c r="C22" s="24"/>
      <c r="D22" s="24">
        <f t="shared" si="0"/>
        <v>0</v>
      </c>
      <c r="E22" s="25">
        <f>IF(OR(PROPER(Slutbetygskalkylator!C27) = "F",PROPER(Slutbetygskalkylator!C27) = "U"),1,IF(AND(NOT(ISBLANK(Slutbetygskalkylator!E27)),ISBLANK(Slutbetygskalkylator!C27)),1,0))</f>
        <v>0</v>
      </c>
      <c r="F22" s="28"/>
      <c r="G22" s="28"/>
      <c r="H22" s="28"/>
    </row>
    <row r="23" spans="1:8" ht="15.75" thickBot="1" x14ac:dyDescent="0.3">
      <c r="A23" s="24" t="str">
        <f>SUBSTITUTE(SUBSTITUTE(SUBSTITUTE(SUBSTITUTE(SUBSTITUTE(SUBSTITUTE(SUBSTITUTE(SUBSTITUTE(PROPER(Slutbetygskalkylator!C28),"A","5"),"B",4),"C",3),"D",2),"E",1),"F",0),"U",""),"G","")</f>
        <v/>
      </c>
      <c r="B23" s="26">
        <f>IF(Slutbetygskalkylator!E28="AF",Slutbetygskalkylator!D28*Slutbetygskalkylator!F28,0)</f>
        <v>0</v>
      </c>
      <c r="C23" s="26"/>
      <c r="D23" s="26">
        <f t="shared" si="0"/>
        <v>0</v>
      </c>
      <c r="E23" s="25">
        <f>IF(OR(PROPER(Slutbetygskalkylator!C28) = "F",PROPER(Slutbetygskalkylator!C28) = "U"),1,IF(AND(NOT(ISBLANK(Slutbetygskalkylator!E28)),ISBLANK(Slutbetygskalkylator!C28)),1,0))</f>
        <v>0</v>
      </c>
      <c r="F23" s="28"/>
      <c r="G23" s="28"/>
      <c r="H23" s="28"/>
    </row>
    <row r="24" spans="1:8" x14ac:dyDescent="0.25">
      <c r="A24" s="27">
        <f>SUM(A2:A23)</f>
        <v>0</v>
      </c>
      <c r="B24" s="27">
        <f>SUM(B2:B23)</f>
        <v>19.5</v>
      </c>
      <c r="C24" s="27"/>
      <c r="D24" s="27">
        <f>SUM(D2:D23)</f>
        <v>76.5</v>
      </c>
      <c r="E24" s="28">
        <f>SUM(E2:E23)</f>
        <v>0</v>
      </c>
      <c r="F24" s="28"/>
      <c r="G24" s="28"/>
      <c r="H24" s="28"/>
    </row>
    <row r="25" spans="1:8" x14ac:dyDescent="0.25">
      <c r="A25" s="28"/>
      <c r="B25" s="28"/>
      <c r="C25" s="28"/>
      <c r="D25" s="28"/>
      <c r="E25" s="28" t="s">
        <v>25</v>
      </c>
      <c r="F25" s="28"/>
      <c r="G25" s="28"/>
      <c r="H25" s="28"/>
    </row>
    <row r="26" spans="1:8" x14ac:dyDescent="0.25">
      <c r="A26" s="28"/>
      <c r="B26" s="28"/>
      <c r="C26" s="28"/>
      <c r="D26" s="28"/>
      <c r="E26" s="28"/>
      <c r="F26" s="28"/>
      <c r="G26" s="28"/>
      <c r="H26" s="28"/>
    </row>
    <row r="27" spans="1:8" x14ac:dyDescent="0.25">
      <c r="A27" s="28" t="s">
        <v>27</v>
      </c>
      <c r="B27" s="28" t="s">
        <v>0</v>
      </c>
      <c r="C27" s="28" t="s">
        <v>28</v>
      </c>
      <c r="D27" s="28"/>
      <c r="E27" s="28"/>
      <c r="F27" s="28"/>
      <c r="G27" s="28"/>
      <c r="H27" s="28"/>
    </row>
    <row r="28" spans="1:8" x14ac:dyDescent="0.25">
      <c r="A28" s="28" t="s">
        <v>6</v>
      </c>
      <c r="B28" s="28" t="s">
        <v>2</v>
      </c>
      <c r="C28" s="28" t="s">
        <v>24</v>
      </c>
      <c r="D28" s="28"/>
      <c r="E28" s="28"/>
      <c r="F28" s="28"/>
      <c r="G28" s="28"/>
      <c r="H28" s="28"/>
    </row>
    <row r="29" spans="1:8" x14ac:dyDescent="0.25">
      <c r="A29" s="28" t="s">
        <v>7</v>
      </c>
      <c r="B29" s="28" t="s">
        <v>3</v>
      </c>
      <c r="C29" s="28" t="s">
        <v>11</v>
      </c>
      <c r="D29" s="28"/>
      <c r="E29" s="28"/>
      <c r="F29" s="28"/>
      <c r="G29" s="28"/>
      <c r="H29" s="28"/>
    </row>
    <row r="30" spans="1:8" x14ac:dyDescent="0.25">
      <c r="A30" s="28" t="s">
        <v>8</v>
      </c>
      <c r="B30" s="28"/>
      <c r="C30" s="28"/>
      <c r="D30" s="28"/>
      <c r="E30" s="28"/>
      <c r="F30" s="28"/>
      <c r="G30" s="28"/>
      <c r="H30" s="28"/>
    </row>
    <row r="31" spans="1:8" x14ac:dyDescent="0.25">
      <c r="A31" s="28" t="s">
        <v>9</v>
      </c>
      <c r="B31" s="28"/>
      <c r="C31" s="28"/>
      <c r="D31" s="28"/>
      <c r="E31" s="28"/>
      <c r="F31" s="28"/>
      <c r="G31" s="28"/>
      <c r="H31" s="28"/>
    </row>
    <row r="32" spans="1:8" x14ac:dyDescent="0.25">
      <c r="A32" s="28" t="s">
        <v>10</v>
      </c>
      <c r="B32" s="28"/>
      <c r="C32" s="28"/>
      <c r="D32" s="28"/>
      <c r="E32" s="28"/>
      <c r="F32" s="28"/>
      <c r="G32" s="28"/>
      <c r="H32" s="28"/>
    </row>
    <row r="33" spans="1:8" x14ac:dyDescent="0.25">
      <c r="A33" s="28" t="s">
        <v>12</v>
      </c>
      <c r="B33" s="28"/>
      <c r="C33" s="28"/>
      <c r="D33" s="28"/>
      <c r="E33" s="28"/>
      <c r="F33" s="28"/>
      <c r="G33" s="28"/>
      <c r="H33" s="28"/>
    </row>
  </sheetData>
  <sheetProtection algorithmName="SHA-512" hashValue="UpKs33A65BVLk88GOrAOCDxX7I9X0JgdiEqX308lkwFNzwdcb5G8sacdsqZLO9MynpDLYNcdLZoZRgtPymsvZQ==" saltValue="KK/n92ezV6MwFe/zQ6ycTg==" spinCount="100000" sheet="1" objects="1" scenarios="1" formatColumns="0" selectLockedCells="1" selectUnlockedCells="1"/>
  <dataValidations count="1">
    <dataValidation type="list" allowBlank="1" showInputMessage="1" showErrorMessage="1" sqref="C31" xr:uid="{00000000-0002-0000-0100-000000000000}">
      <formula1>Betyg</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0BA2C507FB5F74984D281B664FC8243" ma:contentTypeVersion="21" ma:contentTypeDescription="Skapa ett nytt dokument." ma:contentTypeScope="" ma:versionID="82e455e5e4f7f56ba0ddda030c61f649">
  <xsd:schema xmlns:xsd="http://www.w3.org/2001/XMLSchema" xmlns:xs="http://www.w3.org/2001/XMLSchema" xmlns:p="http://schemas.microsoft.com/office/2006/metadata/properties" xmlns:ns2="951d0ee7-b27a-486c-9769-5a4c526f94af" xmlns:ns3="33c1be06-b116-467c-a962-fa12f55a33e2" targetNamespace="http://schemas.microsoft.com/office/2006/metadata/properties" ma:root="true" ma:fieldsID="a2bd37efd2190f4ffbb2cefcff4e8157" ns2:_="" ns3:_="">
    <xsd:import namespace="951d0ee7-b27a-486c-9769-5a4c526f94af"/>
    <xsd:import namespace="33c1be06-b116-467c-a962-fa12f55a33e2"/>
    <xsd:element name="properties">
      <xsd:complexType>
        <xsd:sequence>
          <xsd:element name="documentManagement">
            <xsd:complexType>
              <xsd:all>
                <xsd:element ref="ns2:Dokumenttyp0"/>
                <xsd:element ref="ns2:Dokument_x00e4_gare"/>
                <xsd:element ref="ns2:Beslutsniv_x00e5_" minOccurs="0"/>
                <xsd:element ref="ns2:Inneh_x00e5_llsansvarig"/>
                <xsd:element ref="ns3:Visa_x0020_på_x0020_MW" minOccurs="0"/>
                <xsd:element ref="ns2:_x00c5_r" minOccurs="0"/>
                <xsd:element ref="ns2:h4vk"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1d0ee7-b27a-486c-9769-5a4c526f94af" elementFormDefault="qualified">
    <xsd:import namespace="http://schemas.microsoft.com/office/2006/documentManagement/types"/>
    <xsd:import namespace="http://schemas.microsoft.com/office/infopath/2007/PartnerControls"/>
    <xsd:element name="Dokumenttyp0" ma:index="2" ma:displayName="Dokumenttyp" ma:format="RadioButtons" ma:indexed="true" ma:internalName="Dokumenttyp0">
      <xsd:simpleType>
        <xsd:restriction base="dms:Choice">
          <xsd:enumeration value="Arbetsdokument; Arbetsdokument"/>
          <xsd:enumeration value="Beskrivning; Beskrivning"/>
          <xsd:enumeration value="Beskrivning; Checklista"/>
          <xsd:enumeration value="Beskrivning; Flödesschema"/>
          <xsd:enumeration value="Beskrivning; Manual"/>
          <xsd:enumeration value="Beskrivning; Modell"/>
          <xsd:enumeration value="Beskrivning; Process"/>
          <xsd:enumeration value="Blankett; Blankett"/>
          <xsd:enumeration value="Blankett; Fullmakt"/>
          <xsd:enumeration value="Blankett; Protokoll"/>
          <xsd:enumeration value="Information; Effektkarta"/>
          <xsd:enumeration value="Information; Gallringsprotokoll"/>
          <xsd:enumeration value="Information; Inbjudan"/>
          <xsd:enumeration value="Information; Information"/>
          <xsd:enumeration value="Information; Plan"/>
          <xsd:enumeration value="Information; Process"/>
          <xsd:enumeration value="Information; Rapport"/>
          <xsd:enumeration value="Information; Rekommendation"/>
          <xsd:enumeration value="Information; Remissvar"/>
          <xsd:enumeration value="Information; Ställningstagande"/>
          <xsd:enumeration value="Information; Tidsplan"/>
          <xsd:enumeration value="Information; Yttrande"/>
          <xsd:enumeration value="Mall; Mall"/>
          <xsd:enumeration value="Mötesdokument; Anteckning"/>
          <xsd:enumeration value="Mötesdokument; Dagordning"/>
          <xsd:enumeration value="Mötesdokument; Protokoll"/>
        </xsd:restriction>
      </xsd:simpleType>
    </xsd:element>
    <xsd:element name="Dokument_x00e4_gare" ma:index="3" ma:displayName="Dokumentägare (avd)" ma:format="RadioButtons" ma:indexed="true" ma:internalName="Dokument_x00e4_gare">
      <xsd:simpleType>
        <xsd:restriction base="dms:Choice">
          <xsd:enumeration value="Arbetsmiljökommitten"/>
          <xsd:enumeration value="Avdelningen för verksamhetsutveckling och myndighetsstöd"/>
          <xsd:enumeration value="Biblioteket"/>
          <xsd:enumeration value="Campus- och IT-avdelningen"/>
          <xsd:enumeration value="CBEES"/>
          <xsd:enumeration value="Centrum för praktisk kunskap"/>
          <xsd:enumeration value="Centrum för studier av politikens organisering"/>
          <xsd:enumeration value="Ekonomiavdelningen"/>
          <xsd:enumeration value="Enheten för ekonomisk verksamhetsplanering"/>
          <xsd:enumeration value="ENTER Forum"/>
          <xsd:enumeration value="Fakultetsnämnden"/>
          <xsd:enumeration value="Förvaltningsakademin"/>
          <xsd:enumeration value="Förvaltningschef"/>
          <xsd:enumeration value="Hr-avdelningen"/>
          <xsd:enumeration value="Högskolegemensamt"/>
          <xsd:enumeration value="Högskolestyrelsen"/>
          <xsd:enumeration value="Institutionen för historia och samtidsstudier"/>
          <xsd:enumeration value="Institutionen för kultur och lärande"/>
          <xsd:enumeration value="Institutionen för natur, miljö och teknik"/>
          <xsd:enumeration value="Institutionen för polisiärt arbete"/>
          <xsd:enumeration value="Institutionen för samhällsvetenskaper"/>
          <xsd:enumeration value="Kommunikationsavdelningen"/>
          <xsd:enumeration value="Ledningen"/>
          <xsd:enumeration value="Lärarutbildningen"/>
          <xsd:enumeration value="Maris"/>
          <xsd:enumeration value="ReInvent"/>
          <xsd:enumeration value="Samtidshistoriska institutet"/>
          <xsd:enumeration value="SCOHOST"/>
          <xsd:enumeration value="Studentavdelningen"/>
        </xsd:restriction>
      </xsd:simpleType>
    </xsd:element>
    <xsd:element name="Beslutsniv_x00e5_" ma:index="4" nillable="true" ma:displayName="Beslutsnivå" ma:format="RadioButtons" ma:indexed="true" ma:internalName="Beslutsniv_x00e5_">
      <xsd:simpleType>
        <xsd:restriction base="dms:Choice">
          <xsd:enumeration value="Administrativ chef"/>
          <xsd:enumeration value="Akademisk ledare"/>
          <xsd:enumeration value="Avdelningschef"/>
          <xsd:enumeration value="Fakultetsnämnden"/>
          <xsd:enumeration value="Forsknings- och forskarutbildningsutskottet"/>
          <xsd:enumeration value="Förvaltningschef"/>
          <xsd:enumeration value="Grundutbildningsutskottet"/>
          <xsd:enumeration value="Högskolestyrelsen"/>
          <xsd:enumeration value="Institutionsnämnd"/>
          <xsd:enumeration value="Ledning"/>
          <xsd:enumeration value="Prefekt"/>
          <xsd:enumeration value="Rektor"/>
          <xsd:enumeration value="RK HUM"/>
          <xsd:enumeration value="RK SAM"/>
        </xsd:restriction>
      </xsd:simpleType>
    </xsd:element>
    <xsd:element name="Inneh_x00e5_llsansvarig" ma:index="5" ma:displayName="Innehållsansvarig" ma:format="Dropdown" ma:list="UserInfo" ma:SharePointGroup="0" ma:internalName="Inneh_x00e5_llsansvarig" ma:readOnly="fals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_x00c5_r" ma:index="7" nillable="true" ma:displayName="År" ma:format="RadioButtons" ma:indexed="true" ma:internalName="_x00c5_r">
      <xsd:simpleType>
        <xsd:restriction base="dms:Choice">
          <xsd:enumeration value="2024"/>
          <xsd:enumeration value="2023"/>
          <xsd:enumeration value="2022"/>
          <xsd:enumeration value="2021"/>
          <xsd:enumeration value="2020"/>
          <xsd:enumeration value="2019"/>
        </xsd:restriction>
      </xsd:simpleType>
    </xsd:element>
    <xsd:element name="h4vk" ma:index="8" nillable="true" ma:displayName="Text" ma:internalName="h4vk">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3" nillable="true" ma:displayName="MediaServiceObjectDetectorVersions" ma:description="" ma:hidden="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c1be06-b116-467c-a962-fa12f55a33e2" elementFormDefault="qualified">
    <xsd:import namespace="http://schemas.microsoft.com/office/2006/documentManagement/types"/>
    <xsd:import namespace="http://schemas.microsoft.com/office/infopath/2007/PartnerControls"/>
    <xsd:element name="Visa_x0020_på_x0020_MW" ma:index="6" nillable="true" ma:displayName="Visa på MW" ma:default="1" ma:indexed="true" ma:internalName="Visa_x0020_p_x00e5__x0020_MW">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4vk xmlns="951d0ee7-b27a-486c-9769-5a4c526f94af" xsi:nil="true"/>
    <Inneh_x00e5_llsansvarig xmlns="951d0ee7-b27a-486c-9769-5a4c526f94af">
      <UserInfo>
        <DisplayName>Erik Granrot</DisplayName>
        <AccountId>144</AccountId>
        <AccountType/>
      </UserInfo>
    </Inneh_x00e5_llsansvarig>
    <Dokument_x00e4_gare xmlns="951d0ee7-b27a-486c-9769-5a4c526f94af">Avdelningen för verksamhetsutveckling och myndighetsstöd</Dokument_x00e4_gare>
    <Beslutsniv_x00e5_ xmlns="951d0ee7-b27a-486c-9769-5a4c526f94af" xsi:nil="true"/>
    <Visa_x0020_på_x0020_MW xmlns="33c1be06-b116-467c-a962-fa12f55a33e2">true</Visa_x0020_på_x0020_MW>
    <_x00c5_r xmlns="951d0ee7-b27a-486c-9769-5a4c526f94af" xsi:nil="true"/>
    <Dokumenttyp0 xmlns="951d0ee7-b27a-486c-9769-5a4c526f94af">Beskrivning; Beskrivning</Dokumenttyp0>
  </documentManagement>
</p:properties>
</file>

<file path=customXml/itemProps1.xml><?xml version="1.0" encoding="utf-8"?>
<ds:datastoreItem xmlns:ds="http://schemas.openxmlformats.org/officeDocument/2006/customXml" ds:itemID="{1E7A98B9-7B47-4589-8A53-9B2B32428147}"/>
</file>

<file path=customXml/itemProps2.xml><?xml version="1.0" encoding="utf-8"?>
<ds:datastoreItem xmlns:ds="http://schemas.openxmlformats.org/officeDocument/2006/customXml" ds:itemID="{1283A2C3-FB97-4E95-9E34-B5A65E2FA3BB}"/>
</file>

<file path=customXml/itemProps3.xml><?xml version="1.0" encoding="utf-8"?>
<ds:datastoreItem xmlns:ds="http://schemas.openxmlformats.org/officeDocument/2006/customXml" ds:itemID="{16DE79BA-0687-43F9-A2F6-DC631F6512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Slutbetygskalkylator</vt:lpstr>
      <vt:lpstr>Formler</vt:lpstr>
      <vt:lpstr>Betyg</vt:lpstr>
    </vt:vector>
  </TitlesOfParts>
  <Company>Södertörns högskola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Slutbetygskalkylator A-F</dc:title>
  <dc:creator>Erik Granrot</dc:creator>
  <cp:lastModifiedBy>Erik Granrot</cp:lastModifiedBy>
  <dcterms:created xsi:type="dcterms:W3CDTF">2018-04-11T06:50:38Z</dcterms:created>
  <dcterms:modified xsi:type="dcterms:W3CDTF">2019-03-08T07:46:32Z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0x01010070BA2C507FB5F74984D281B664FC8243</vt:lpwstr>
  </property>
  <property fmtid="{D5CDD505-2E9C-101B-9397-08002B2CF9AE}" pid="3" name="Dokumenttyp">
    <vt:lpwstr>Beskrivning</vt:lpwstr>
  </property>
</Properties>
</file>